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30" windowWidth="10155" windowHeight="8010" activeTab="1"/>
  </bookViews>
  <sheets>
    <sheet name="титулка" sheetId="1" r:id="rId1"/>
    <sheet name="план" sheetId="2" r:id="rId2"/>
    <sheet name="1" sheetId="3" r:id="rId3"/>
    <sheet name="2" sheetId="4" r:id="rId4"/>
    <sheet name="подпись" sheetId="5" state="hidden" r:id="rId5"/>
    <sheet name="план (2)" sheetId="6" state="hidden" r:id="rId6"/>
  </sheets>
  <definedNames>
    <definedName name="_xlnm._FilterDatabase" localSheetId="2" hidden="1">'1'!$V$1:$V$16</definedName>
    <definedName name="_xlnm.Print_Area" localSheetId="2">'1'!$A$1:$U$17</definedName>
    <definedName name="_xlnm.Print_Area" localSheetId="3">'2'!$A$1:$U$19</definedName>
    <definedName name="_xlnm.Print_Area" localSheetId="1">'план'!$A$1:$T$66</definedName>
    <definedName name="_xlnm.Print_Area" localSheetId="5">'план (2)'!$A$1:$T$64</definedName>
    <definedName name="_xlnm.Print_Area" localSheetId="0">'титулка'!$A$1:$BC$34</definedName>
  </definedNames>
  <calcPr fullCalcOnLoad="1"/>
</workbook>
</file>

<file path=xl/sharedStrings.xml><?xml version="1.0" encoding="utf-8"?>
<sst xmlns="http://schemas.openxmlformats.org/spreadsheetml/2006/main" count="578" uniqueCount="202">
  <si>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</si>
  <si>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</si>
  <si>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</si>
  <si>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</si>
  <si>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</si>
  <si>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</si>
  <si>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</si>
  <si>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</si>
  <si>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</si>
  <si>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</si>
  <si>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</si>
  <si>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</si>
  <si>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</si>
  <si>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</si>
  <si>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</si>
  <si>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</si>
  <si>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</si>
  <si>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</si>
  <si>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</si>
  <si>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</si>
  <si>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</si>
  <si>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</si>
  <si>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</si>
  <si>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</si>
  <si>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</si>
  <si>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</si>
  <si>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</si>
  <si>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</si>
  <si>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</si>
  <si>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</si>
  <si>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</si>
  <si>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</si>
  <si>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</si>
  <si>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</si>
  <si>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</si>
  <si>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</si>
  <si>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</si>
  <si>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</si>
  <si>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</si>
  <si>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</si>
  <si>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</si>
  <si>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</si>
  <si>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</si>
  <si>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</si>
  <si>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</si>
  <si>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</si>
  <si>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</si>
  <si>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</si>
  <si>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Переддипломна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</si>
  <si>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</si>
  <si>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</si>
  <si>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</si>
  <si>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</si>
  <si>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</si>
  <si>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</si>
  <si>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</si>
  <si>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</si>
  <si>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</si>
  <si>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</si>
  <si>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</si>
  <si>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</si>
  <si>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</si>
  <si>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ЗД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</si>
  <si>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</si>
  <si>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</si>
  <si>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</si>
  <si>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</si>
  <si>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</si>
  <si>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</si>
  <si>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</si>
  <si>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Форма державної атестації (екзамен, дипломний проект (робота))</t>
  </si>
  <si>
    <t>Назва навчальної дисципліни</t>
  </si>
  <si>
    <t>Тижні</t>
  </si>
  <si>
    <t>Назва
 практики</t>
  </si>
  <si>
    <t>Усього</t>
  </si>
  <si>
    <t>Держ. атест.</t>
  </si>
  <si>
    <t>Виконання дипломн. проекту</t>
  </si>
  <si>
    <t>І . ГРАФІК НАВЧАЛЬНОГО ПРОЦЕСУ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</si>
  <si>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</si>
  <si>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</si>
  <si>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</si>
  <si>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</si>
  <si>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</si>
  <si>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</si>
  <si>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</si>
  <si>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</si>
  <si>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</si>
  <si>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</si>
  <si>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</si>
  <si>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</si>
  <si>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</si>
  <si>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</si>
  <si>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</si>
  <si>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</si>
  <si>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</si>
  <si>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</si>
  <si>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</si>
  <si>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</si>
  <si>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</si>
  <si>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</si>
  <si>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</si>
  <si>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</si>
  <si>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</si>
  <si>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</si>
  <si>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</si>
  <si>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</si>
  <si>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</si>
  <si>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</si>
  <si>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</si>
  <si>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</si>
  <si>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</si>
  <si>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</si>
  <si>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</si>
  <si>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</si>
  <si>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</si>
  <si>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</si>
  <si>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</si>
  <si>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</si>
  <si>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</si>
  <si>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</si>
  <si>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</si>
  <si>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</si>
  <si>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спеціалізація: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</si>
  <si>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</si>
  <si>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</si>
  <si>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</si>
  <si>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</si>
  <si>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</si>
  <si>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</si>
  <si>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</si>
  <si>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</si>
  <si>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</si>
  <si>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</si>
  <si>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</si>
  <si>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</si>
  <si>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</si>
  <si>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</si>
  <si>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</si>
  <si>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</si>
  <si>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</si>
  <si>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</si>
  <si>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</si>
  <si>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</si>
  <si>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</si>
  <si>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</si>
  <si>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</si>
  <si>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</si>
  <si>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</si>
  <si>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</si>
  <si>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</si>
  <si>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Срок навчання - 1,5 роки</t>
  </si>
  <si>
    <t>Н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</si>
  <si>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</si>
  <si>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ІІІ. ПРАКТИКА                            IV. ДЕРЖАВНА АТЕСТАЦІЯ</t>
  </si>
  <si>
    <t>Настановна  сесія</t>
  </si>
  <si>
    <t>Дипломне проектування</t>
  </si>
  <si>
    <t>Захист дипломного проекту</t>
  </si>
  <si>
    <t>Дипломний проект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</si>
  <si>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</si>
  <si>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</si>
  <si>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</si>
  <si>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</si>
  <si>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</si>
  <si>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</si>
  <si>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</si>
  <si>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</si>
  <si>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</si>
  <si>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</si>
  <si>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Кваліфікація: магістр з автоматизації та комп'ютерно-інтегрованих технологій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</si>
  <si>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</si>
  <si>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</si>
  <si>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</si>
  <si>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</si>
  <si>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</si>
  <si>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</si>
  <si>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</si>
  <si>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</si>
  <si>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</si>
  <si>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</si>
  <si>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</si>
  <si>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C</t>
  </si>
  <si>
    <t>Розподіл годин на тиждень за курсами і семестрами</t>
  </si>
  <si>
    <t>Семестр</t>
  </si>
  <si>
    <t>1 траекторія</t>
  </si>
  <si>
    <t>2 траекторія</t>
  </si>
  <si>
    <t>1.3.7.1</t>
  </si>
  <si>
    <t>1.3.7.2</t>
  </si>
  <si>
    <t>20/16</t>
  </si>
  <si>
    <t>40/16</t>
  </si>
  <si>
    <t>44\16</t>
  </si>
  <si>
    <t>6+15+9</t>
  </si>
  <si>
    <t>2/0</t>
  </si>
  <si>
    <t>Директор ЦДЗО</t>
  </si>
  <si>
    <t>М.М. Федоров</t>
  </si>
  <si>
    <t>2 тижні у 3 семестрі</t>
  </si>
  <si>
    <t>План навчального процесу на 2018-2019 н.р.                              (АВП магістр ЗО)</t>
  </si>
  <si>
    <t>"29  " березня    2018 р.</t>
  </si>
  <si>
    <t>протокол № 8</t>
  </si>
  <si>
    <t>викладач</t>
  </si>
  <si>
    <t>Разом</t>
  </si>
  <si>
    <t>АВП-18-1зм, 1 семестр, 2018/2019 н.р.</t>
  </si>
  <si>
    <t>АВП-17-2зм, 1 семестр 2018/2019 н.р. (2 семестр за навчальним планом)
АВП-18-1зм, 2 семестр, 2018/2019 н.р.</t>
  </si>
</sst>
</file>

<file path=xl/styles.xml><?xml version="1.0" encoding="utf-8"?>
<styleSheet xmlns="http://schemas.openxmlformats.org/spreadsheetml/2006/main">
  <numFmts count="1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231" formatCode="#,##0_-;\-* #,##0_-;\ _-;_-@_-"/>
    <numFmt numFmtId="232" formatCode="#,##0;\-* #,##0_-;\ _-;_-@_-"/>
    <numFmt numFmtId="234" formatCode="#,##0.0_ ;\-#,##0.0\ "/>
  </numFmts>
  <fonts count="7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740">
    <xf numFmtId="0" fontId="0" fillId="0" borderId="0" xfId="0" applyAlignment="1">
      <alignment/>
    </xf>
    <xf numFmtId="196" fontId="7" fillId="0" borderId="0" xfId="0" applyNumberFormat="1" applyFont="1" applyFill="1" applyBorder="1" applyAlignment="1" applyProtection="1">
      <alignment vertical="center"/>
      <protection/>
    </xf>
    <xf numFmtId="196" fontId="1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96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96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96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96" fontId="7" fillId="0" borderId="10" xfId="0" applyNumberFormat="1" applyFont="1" applyFill="1" applyBorder="1" applyAlignment="1" applyProtection="1">
      <alignment vertical="center"/>
      <protection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96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8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5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32" fontId="1" fillId="0" borderId="11" xfId="0" applyNumberFormat="1" applyFont="1" applyFill="1" applyBorder="1" applyAlignment="1" applyProtection="1">
      <alignment horizontal="center" vertical="center"/>
      <protection/>
    </xf>
    <xf numFmtId="196" fontId="1" fillId="0" borderId="11" xfId="0" applyNumberFormat="1" applyFont="1" applyFill="1" applyBorder="1" applyAlignment="1" applyProtection="1">
      <alignment horizontal="center" vertical="center"/>
      <protection/>
    </xf>
    <xf numFmtId="197" fontId="1" fillId="0" borderId="11" xfId="0" applyNumberFormat="1" applyFont="1" applyFill="1" applyBorder="1" applyAlignment="1" applyProtection="1">
      <alignment horizontal="center" vertical="center"/>
      <protection/>
    </xf>
    <xf numFmtId="197" fontId="1" fillId="0" borderId="14" xfId="0" applyNumberFormat="1" applyFont="1" applyFill="1" applyBorder="1" applyAlignment="1" applyProtection="1">
      <alignment horizontal="center" vertical="center"/>
      <protection/>
    </xf>
    <xf numFmtId="197" fontId="1" fillId="0" borderId="12" xfId="0" applyNumberFormat="1" applyFont="1" applyFill="1" applyBorder="1" applyAlignment="1" applyProtection="1">
      <alignment horizontal="center" vertical="center"/>
      <protection/>
    </xf>
    <xf numFmtId="196" fontId="1" fillId="0" borderId="11" xfId="0" applyNumberFormat="1" applyFont="1" applyFill="1" applyBorder="1" applyAlignment="1" applyProtection="1">
      <alignment vertical="center"/>
      <protection/>
    </xf>
    <xf numFmtId="196" fontId="1" fillId="0" borderId="14" xfId="0" applyNumberFormat="1" applyFont="1" applyFill="1" applyBorder="1" applyAlignment="1" applyProtection="1">
      <alignment vertical="center"/>
      <protection/>
    </xf>
    <xf numFmtId="196" fontId="1" fillId="0" borderId="12" xfId="0" applyNumberFormat="1" applyFont="1" applyFill="1" applyBorder="1" applyAlignment="1" applyProtection="1">
      <alignment vertical="center"/>
      <protection/>
    </xf>
    <xf numFmtId="196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96" fontId="5" fillId="0" borderId="0" xfId="0" applyNumberFormat="1" applyFont="1" applyFill="1" applyBorder="1" applyAlignment="1" applyProtection="1">
      <alignment horizontal="center" vertical="center" wrapText="1"/>
      <protection/>
    </xf>
    <xf numFmtId="196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96" fontId="1" fillId="0" borderId="15" xfId="0" applyNumberFormat="1" applyFont="1" applyFill="1" applyBorder="1" applyAlignment="1" applyProtection="1">
      <alignment horizontal="center" vertical="center"/>
      <protection/>
    </xf>
    <xf numFmtId="196" fontId="1" fillId="0" borderId="16" xfId="0" applyNumberFormat="1" applyFont="1" applyFill="1" applyBorder="1" applyAlignment="1" applyProtection="1">
      <alignment horizontal="center" vertical="center"/>
      <protection/>
    </xf>
    <xf numFmtId="196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32" fontId="1" fillId="0" borderId="14" xfId="0" applyNumberFormat="1" applyFont="1" applyFill="1" applyBorder="1" applyAlignment="1" applyProtection="1">
      <alignment horizontal="center" vertical="center"/>
      <protection/>
    </xf>
    <xf numFmtId="0" fontId="75" fillId="0" borderId="11" xfId="0" applyNumberFormat="1" applyFont="1" applyFill="1" applyBorder="1" applyAlignment="1" applyProtection="1">
      <alignment horizontal="center" vertical="center"/>
      <protection/>
    </xf>
    <xf numFmtId="198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8" fontId="1" fillId="0" borderId="13" xfId="0" applyNumberFormat="1" applyFont="1" applyFill="1" applyBorder="1" applyAlignment="1" applyProtection="1">
      <alignment horizontal="center" vertical="center"/>
      <protection/>
    </xf>
    <xf numFmtId="196" fontId="1" fillId="0" borderId="19" xfId="0" applyNumberFormat="1" applyFont="1" applyFill="1" applyBorder="1" applyAlignment="1" applyProtection="1">
      <alignment horizontal="center" vertical="center" wrapText="1"/>
      <protection/>
    </xf>
    <xf numFmtId="198" fontId="1" fillId="0" borderId="20" xfId="0" applyNumberFormat="1" applyFont="1" applyFill="1" applyBorder="1" applyAlignment="1">
      <alignment horizontal="center" vertical="center" wrapText="1"/>
    </xf>
    <xf numFmtId="198" fontId="1" fillId="0" borderId="19" xfId="0" applyNumberFormat="1" applyFont="1" applyFill="1" applyBorder="1" applyAlignment="1">
      <alignment horizontal="center" vertical="center" wrapText="1"/>
    </xf>
    <xf numFmtId="198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96" fontId="1" fillId="0" borderId="0" xfId="0" applyNumberFormat="1" applyFont="1" applyFill="1" applyBorder="1" applyAlignment="1" applyProtection="1">
      <alignment horizontal="center" vertical="center" wrapText="1"/>
      <protection/>
    </xf>
    <xf numFmtId="198" fontId="76" fillId="0" borderId="0" xfId="0" applyNumberFormat="1" applyFont="1" applyFill="1" applyBorder="1" applyAlignment="1">
      <alignment horizontal="center" vertical="center" wrapText="1"/>
    </xf>
    <xf numFmtId="198" fontId="1" fillId="0" borderId="22" xfId="0" applyNumberFormat="1" applyFont="1" applyFill="1" applyBorder="1" applyAlignment="1" applyProtection="1">
      <alignment horizontal="center" vertical="center"/>
      <protection/>
    </xf>
    <xf numFmtId="198" fontId="1" fillId="0" borderId="23" xfId="0" applyNumberFormat="1" applyFont="1" applyFill="1" applyBorder="1" applyAlignment="1" applyProtection="1">
      <alignment horizontal="center" vertical="center"/>
      <protection/>
    </xf>
    <xf numFmtId="196" fontId="1" fillId="0" borderId="24" xfId="0" applyNumberFormat="1" applyFont="1" applyFill="1" applyBorder="1" applyAlignment="1" applyProtection="1">
      <alignment horizontal="center" vertical="center" wrapText="1"/>
      <protection/>
    </xf>
    <xf numFmtId="196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97" fontId="1" fillId="0" borderId="15" xfId="0" applyNumberFormat="1" applyFont="1" applyFill="1" applyBorder="1" applyAlignment="1" applyProtection="1">
      <alignment horizontal="center" vertical="center"/>
      <protection/>
    </xf>
    <xf numFmtId="197" fontId="1" fillId="0" borderId="16" xfId="0" applyNumberFormat="1" applyFont="1" applyFill="1" applyBorder="1" applyAlignment="1" applyProtection="1">
      <alignment horizontal="center" vertical="center"/>
      <protection/>
    </xf>
    <xf numFmtId="197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96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32" fontId="1" fillId="0" borderId="32" xfId="0" applyNumberFormat="1" applyFont="1" applyFill="1" applyBorder="1" applyAlignment="1" applyProtection="1">
      <alignment horizontal="center" vertical="center"/>
      <protection/>
    </xf>
    <xf numFmtId="232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/>
    </xf>
    <xf numFmtId="198" fontId="1" fillId="0" borderId="36" xfId="0" applyNumberFormat="1" applyFont="1" applyFill="1" applyBorder="1" applyAlignment="1" applyProtection="1">
      <alignment horizontal="center" vertical="center"/>
      <protection/>
    </xf>
    <xf numFmtId="23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 applyProtection="1">
      <alignment horizontal="center" vertical="center"/>
      <protection/>
    </xf>
    <xf numFmtId="232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34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8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96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96" fontId="1" fillId="0" borderId="19" xfId="0" applyNumberFormat="1" applyFont="1" applyFill="1" applyBorder="1" applyAlignment="1" applyProtection="1">
      <alignment vertical="center"/>
      <protection/>
    </xf>
    <xf numFmtId="196" fontId="1" fillId="0" borderId="21" xfId="0" applyNumberFormat="1" applyFont="1" applyFill="1" applyBorder="1" applyAlignment="1" applyProtection="1">
      <alignment vertical="center"/>
      <protection/>
    </xf>
    <xf numFmtId="198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8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8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96" fontId="1" fillId="0" borderId="32" xfId="0" applyNumberFormat="1" applyFont="1" applyFill="1" applyBorder="1" applyAlignment="1" applyProtection="1">
      <alignment horizontal="center" vertical="center"/>
      <protection/>
    </xf>
    <xf numFmtId="198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96" fontId="1" fillId="0" borderId="49" xfId="0" applyNumberFormat="1" applyFont="1" applyFill="1" applyBorder="1" applyAlignment="1" applyProtection="1">
      <alignment horizontal="center" vertical="center"/>
      <protection/>
    </xf>
    <xf numFmtId="196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8" fontId="5" fillId="0" borderId="46" xfId="0" applyNumberFormat="1" applyFont="1" applyFill="1" applyBorder="1" applyAlignment="1">
      <alignment horizontal="center" vertical="center" wrapText="1"/>
    </xf>
    <xf numFmtId="198" fontId="5" fillId="0" borderId="41" xfId="0" applyNumberFormat="1" applyFont="1" applyFill="1" applyBorder="1" applyAlignment="1">
      <alignment horizontal="center" vertical="center" wrapText="1"/>
    </xf>
    <xf numFmtId="198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8" fontId="5" fillId="0" borderId="46" xfId="0" applyNumberFormat="1" applyFont="1" applyFill="1" applyBorder="1" applyAlignment="1" applyProtection="1">
      <alignment horizontal="center" vertical="center"/>
      <protection/>
    </xf>
    <xf numFmtId="198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5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5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5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96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96" fontId="1" fillId="0" borderId="45" xfId="0" applyNumberFormat="1" applyFont="1" applyFill="1" applyBorder="1" applyAlignment="1" applyProtection="1">
      <alignment horizontal="center" vertical="center"/>
      <protection/>
    </xf>
    <xf numFmtId="198" fontId="5" fillId="0" borderId="5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96" fontId="1" fillId="0" borderId="43" xfId="0" applyNumberFormat="1" applyFont="1" applyFill="1" applyBorder="1" applyAlignment="1" applyProtection="1">
      <alignment horizontal="center" vertical="center"/>
      <protection/>
    </xf>
    <xf numFmtId="198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8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32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8" fontId="1" fillId="0" borderId="38" xfId="0" applyNumberFormat="1" applyFont="1" applyFill="1" applyBorder="1" applyAlignment="1" applyProtection="1">
      <alignment horizontal="center" vertical="center"/>
      <protection/>
    </xf>
    <xf numFmtId="196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96" fontId="1" fillId="0" borderId="35" xfId="0" applyNumberFormat="1" applyFont="1" applyFill="1" applyBorder="1" applyAlignment="1" applyProtection="1">
      <alignment vertical="center"/>
      <protection/>
    </xf>
    <xf numFmtId="196" fontId="1" fillId="0" borderId="39" xfId="0" applyNumberFormat="1" applyFont="1" applyFill="1" applyBorder="1" applyAlignment="1" applyProtection="1">
      <alignment vertical="center"/>
      <protection/>
    </xf>
    <xf numFmtId="196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8" fontId="5" fillId="0" borderId="64" xfId="0" applyNumberFormat="1" applyFont="1" applyFill="1" applyBorder="1" applyAlignment="1">
      <alignment horizontal="center" vertical="center" wrapText="1"/>
    </xf>
    <xf numFmtId="198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49" fontId="4" fillId="0" borderId="0" xfId="54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4" fillId="0" borderId="0" xfId="54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96" fontId="1" fillId="0" borderId="40" xfId="0" applyNumberFormat="1" applyFont="1" applyFill="1" applyBorder="1" applyAlignment="1" applyProtection="1">
      <alignment vertical="center"/>
      <protection/>
    </xf>
    <xf numFmtId="198" fontId="5" fillId="0" borderId="41" xfId="0" applyNumberFormat="1" applyFont="1" applyBorder="1" applyAlignment="1">
      <alignment horizontal="center" vertical="center"/>
    </xf>
    <xf numFmtId="198" fontId="5" fillId="0" borderId="45" xfId="0" applyNumberFormat="1" applyFont="1" applyBorder="1" applyAlignment="1">
      <alignment horizontal="center" vertical="center"/>
    </xf>
    <xf numFmtId="198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8" fontId="5" fillId="0" borderId="77" xfId="0" applyNumberFormat="1" applyFont="1" applyFill="1" applyBorder="1" applyAlignment="1">
      <alignment horizontal="center" vertical="center" wrapText="1"/>
    </xf>
    <xf numFmtId="198" fontId="5" fillId="0" borderId="2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198" fontId="1" fillId="0" borderId="0" xfId="0" applyNumberFormat="1" applyFont="1" applyFill="1" applyBorder="1" applyAlignment="1">
      <alignment horizontal="center" vertical="center" wrapText="1"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32" borderId="78" xfId="0" applyNumberFormat="1" applyFont="1" applyFill="1" applyBorder="1" applyAlignment="1">
      <alignment horizontal="left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78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1" fontId="1" fillId="0" borderId="78" xfId="0" applyNumberFormat="1" applyFont="1" applyFill="1" applyBorder="1" applyAlignment="1">
      <alignment horizontal="left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1" fontId="1" fillId="0" borderId="46" xfId="0" applyNumberFormat="1" applyFont="1" applyFill="1" applyBorder="1" applyAlignment="1">
      <alignment vertical="center" wrapText="1"/>
    </xf>
    <xf numFmtId="1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96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5" fillId="0" borderId="77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196" fontId="4" fillId="0" borderId="11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/>
    </xf>
    <xf numFmtId="198" fontId="6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Border="1" applyAlignment="1">
      <alignment/>
    </xf>
    <xf numFmtId="197" fontId="1" fillId="0" borderId="52" xfId="0" applyNumberFormat="1" applyFont="1" applyFill="1" applyBorder="1" applyAlignment="1" applyProtection="1">
      <alignment horizontal="center" vertical="center"/>
      <protection/>
    </xf>
    <xf numFmtId="196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32" fontId="4" fillId="0" borderId="11" xfId="0" applyNumberFormat="1" applyFont="1" applyFill="1" applyBorder="1" applyAlignment="1" applyProtection="1">
      <alignment horizontal="center" vertical="center"/>
      <protection/>
    </xf>
    <xf numFmtId="198" fontId="4" fillId="0" borderId="13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5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98" fontId="6" fillId="0" borderId="5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6" fontId="4" fillId="0" borderId="11" xfId="0" applyNumberFormat="1" applyFont="1" applyFill="1" applyBorder="1" applyAlignment="1" applyProtection="1">
      <alignment horizontal="center" vertical="center"/>
      <protection/>
    </xf>
    <xf numFmtId="198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32" fontId="4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59" xfId="0" applyFont="1" applyBorder="1" applyAlignment="1">
      <alignment/>
    </xf>
    <xf numFmtId="1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96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79" xfId="0" applyFont="1" applyBorder="1" applyAlignment="1">
      <alignment/>
    </xf>
    <xf numFmtId="49" fontId="4" fillId="0" borderId="35" xfId="0" applyNumberFormat="1" applyFont="1" applyFill="1" applyBorder="1" applyAlignment="1">
      <alignment horizontal="center" vertical="center" wrapText="1"/>
    </xf>
    <xf numFmtId="1" fontId="4" fillId="0" borderId="78" xfId="0" applyNumberFormat="1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196" fontId="4" fillId="0" borderId="32" xfId="0" applyNumberFormat="1" applyFont="1" applyFill="1" applyBorder="1" applyAlignment="1" applyProtection="1">
      <alignment horizontal="center" vertical="center"/>
      <protection/>
    </xf>
    <xf numFmtId="198" fontId="4" fillId="0" borderId="48" xfId="0" applyNumberFormat="1" applyFont="1" applyFill="1" applyBorder="1" applyAlignment="1" applyProtection="1">
      <alignment horizontal="center" vertical="center"/>
      <protection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12" fillId="0" borderId="80" xfId="0" applyFont="1" applyBorder="1" applyAlignment="1">
      <alignment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59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96" fontId="4" fillId="0" borderId="43" xfId="0" applyNumberFormat="1" applyFont="1" applyFill="1" applyBorder="1" applyAlignment="1" applyProtection="1">
      <alignment horizontal="center" vertical="center"/>
      <protection/>
    </xf>
    <xf numFmtId="198" fontId="4" fillId="0" borderId="49" xfId="0" applyNumberFormat="1" applyFont="1" applyFill="1" applyBorder="1" applyAlignment="1" applyProtection="1">
      <alignment horizontal="center" vertical="center"/>
      <protection/>
    </xf>
    <xf numFmtId="2" fontId="4" fillId="0" borderId="32" xfId="0" applyNumberFormat="1" applyFont="1" applyFill="1" applyBorder="1" applyAlignment="1">
      <alignment vertical="center" wrapText="1"/>
    </xf>
    <xf numFmtId="2" fontId="4" fillId="0" borderId="33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97" fontId="1" fillId="0" borderId="29" xfId="0" applyNumberFormat="1" applyFont="1" applyFill="1" applyBorder="1" applyAlignment="1" applyProtection="1">
      <alignment horizontal="center" vertical="center"/>
      <protection/>
    </xf>
    <xf numFmtId="197" fontId="1" fillId="0" borderId="30" xfId="0" applyNumberFormat="1" applyFont="1" applyFill="1" applyBorder="1" applyAlignment="1" applyProtection="1">
      <alignment horizontal="center" vertical="center"/>
      <protection/>
    </xf>
    <xf numFmtId="197" fontId="1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198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234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198" fontId="4" fillId="0" borderId="11" xfId="0" applyNumberFormat="1" applyFont="1" applyFill="1" applyBorder="1" applyAlignment="1" applyProtection="1">
      <alignment horizontal="center" vertical="center"/>
      <protection/>
    </xf>
    <xf numFmtId="2" fontId="36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98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1" fillId="0" borderId="14" xfId="54" applyFont="1" applyBorder="1" applyAlignment="1">
      <alignment horizontal="center" vertical="center" wrapText="1"/>
      <protection/>
    </xf>
    <xf numFmtId="0" fontId="15" fillId="0" borderId="59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49" fontId="4" fillId="0" borderId="14" xfId="54" applyNumberFormat="1" applyFont="1" applyBorder="1" applyAlignment="1" applyProtection="1">
      <alignment horizontal="left" vertical="center" wrapText="1"/>
      <protection locked="0"/>
    </xf>
    <xf numFmtId="0" fontId="12" fillId="0" borderId="59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5" fillId="0" borderId="30" xfId="54" applyFont="1" applyBorder="1" applyAlignment="1">
      <alignment horizontal="center" vertical="center" wrapText="1"/>
      <protection/>
    </xf>
    <xf numFmtId="0" fontId="15" fillId="0" borderId="33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7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5" fillId="0" borderId="11" xfId="54" applyNumberFormat="1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vertical="center" wrapText="1"/>
    </xf>
    <xf numFmtId="0" fontId="15" fillId="0" borderId="79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82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33" fillId="0" borderId="30" xfId="54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89" xfId="0" applyFont="1" applyBorder="1" applyAlignment="1">
      <alignment horizontal="center" vertical="center" textRotation="90"/>
    </xf>
    <xf numFmtId="0" fontId="1" fillId="0" borderId="90" xfId="0" applyFont="1" applyBorder="1" applyAlignment="1">
      <alignment horizontal="center" vertical="center" textRotation="90"/>
    </xf>
    <xf numFmtId="0" fontId="5" fillId="0" borderId="91" xfId="0" applyFont="1" applyBorder="1" applyAlignment="1">
      <alignment horizontal="center" vertical="center"/>
    </xf>
    <xf numFmtId="0" fontId="15" fillId="0" borderId="79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82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9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0" fontId="34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1" fillId="0" borderId="0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198" fontId="1" fillId="0" borderId="23" xfId="0" applyNumberFormat="1" applyFont="1" applyFill="1" applyBorder="1" applyAlignment="1" applyProtection="1">
      <alignment horizontal="center" vertical="center"/>
      <protection/>
    </xf>
    <xf numFmtId="198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196" fontId="1" fillId="0" borderId="16" xfId="0" applyNumberFormat="1" applyFont="1" applyFill="1" applyBorder="1" applyAlignment="1" applyProtection="1">
      <alignment horizontal="center" vertical="center"/>
      <protection/>
    </xf>
    <xf numFmtId="196" fontId="1" fillId="0" borderId="66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198" fontId="5" fillId="0" borderId="31" xfId="0" applyNumberFormat="1" applyFont="1" applyFill="1" applyBorder="1" applyAlignment="1">
      <alignment horizontal="center" vertical="center" wrapText="1"/>
    </xf>
    <xf numFmtId="198" fontId="5" fillId="0" borderId="67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232" fontId="1" fillId="0" borderId="14" xfId="0" applyNumberFormat="1" applyFont="1" applyFill="1" applyBorder="1" applyAlignment="1" applyProtection="1">
      <alignment horizontal="center" vertical="center"/>
      <protection/>
    </xf>
    <xf numFmtId="232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77" xfId="0" applyNumberFormat="1" applyFont="1" applyFill="1" applyBorder="1" applyAlignment="1" applyProtection="1">
      <alignment horizontal="center" vertical="center"/>
      <protection/>
    </xf>
    <xf numFmtId="196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97" fontId="1" fillId="0" borderId="14" xfId="0" applyNumberFormat="1" applyFont="1" applyFill="1" applyBorder="1" applyAlignment="1" applyProtection="1">
      <alignment horizontal="center" vertical="center"/>
      <protection/>
    </xf>
    <xf numFmtId="197" fontId="1" fillId="0" borderId="65" xfId="0" applyNumberFormat="1" applyFont="1" applyFill="1" applyBorder="1" applyAlignment="1" applyProtection="1">
      <alignment horizontal="center" vertical="center"/>
      <protection/>
    </xf>
    <xf numFmtId="197" fontId="1" fillId="0" borderId="16" xfId="0" applyNumberFormat="1" applyFont="1" applyFill="1" applyBorder="1" applyAlignment="1" applyProtection="1">
      <alignment horizontal="center" vertical="center"/>
      <protection/>
    </xf>
    <xf numFmtId="197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232" fontId="1" fillId="0" borderId="23" xfId="0" applyNumberFormat="1" applyFont="1" applyFill="1" applyBorder="1" applyAlignment="1" applyProtection="1">
      <alignment horizontal="center" vertical="center"/>
      <protection/>
    </xf>
    <xf numFmtId="232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6" fontId="1" fillId="0" borderId="38" xfId="0" applyNumberFormat="1" applyFont="1" applyFill="1" applyBorder="1" applyAlignment="1" applyProtection="1">
      <alignment horizontal="center" vertical="center"/>
      <protection/>
    </xf>
    <xf numFmtId="196" fontId="1" fillId="0" borderId="32" xfId="0" applyNumberFormat="1" applyFont="1" applyFill="1" applyBorder="1" applyAlignment="1" applyProtection="1">
      <alignment horizontal="center" vertical="center"/>
      <protection/>
    </xf>
    <xf numFmtId="196" fontId="1" fillId="0" borderId="48" xfId="0" applyNumberFormat="1" applyFont="1" applyFill="1" applyBorder="1" applyAlignment="1" applyProtection="1">
      <alignment horizontal="center" vertical="center"/>
      <protection/>
    </xf>
    <xf numFmtId="196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96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96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6" fontId="1" fillId="0" borderId="11" xfId="0" applyNumberFormat="1" applyFont="1" applyFill="1" applyBorder="1" applyAlignment="1" applyProtection="1">
      <alignment horizontal="center" vertical="center"/>
      <protection/>
    </xf>
    <xf numFmtId="196" fontId="1" fillId="0" borderId="14" xfId="0" applyNumberFormat="1" applyFont="1" applyFill="1" applyBorder="1" applyAlignment="1" applyProtection="1">
      <alignment horizontal="center" vertical="center"/>
      <protection/>
    </xf>
    <xf numFmtId="196" fontId="1" fillId="0" borderId="53" xfId="0" applyNumberFormat="1" applyFont="1" applyFill="1" applyBorder="1" applyAlignment="1" applyProtection="1">
      <alignment horizontal="center" vertical="center" wrapText="1"/>
      <protection/>
    </xf>
    <xf numFmtId="196" fontId="1" fillId="0" borderId="10" xfId="0" applyNumberFormat="1" applyFont="1" applyFill="1" applyBorder="1" applyAlignment="1" applyProtection="1">
      <alignment horizontal="center" vertical="center" wrapText="1"/>
      <protection/>
    </xf>
    <xf numFmtId="196" fontId="1" fillId="0" borderId="63" xfId="0" applyNumberFormat="1" applyFont="1" applyFill="1" applyBorder="1" applyAlignment="1" applyProtection="1">
      <alignment horizontal="center" vertical="center" wrapText="1"/>
      <protection/>
    </xf>
    <xf numFmtId="196" fontId="1" fillId="0" borderId="22" xfId="0" applyNumberFormat="1" applyFont="1" applyFill="1" applyBorder="1" applyAlignment="1" applyProtection="1">
      <alignment horizontal="center" vertical="center"/>
      <protection/>
    </xf>
    <xf numFmtId="196" fontId="1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>
      <alignment horizontal="center" vertical="center" wrapText="1"/>
    </xf>
    <xf numFmtId="49" fontId="5" fillId="0" borderId="94" xfId="0" applyNumberFormat="1" applyFont="1" applyFill="1" applyBorder="1" applyAlignment="1">
      <alignment horizontal="center" vertical="center" wrapText="1"/>
    </xf>
    <xf numFmtId="196" fontId="1" fillId="0" borderId="92" xfId="0" applyNumberFormat="1" applyFont="1" applyFill="1" applyBorder="1" applyAlignment="1" applyProtection="1">
      <alignment horizontal="center" vertical="center" wrapText="1"/>
      <protection/>
    </xf>
    <xf numFmtId="196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196" fontId="1" fillId="0" borderId="11" xfId="0" applyNumberFormat="1" applyFont="1" applyFill="1" applyBorder="1" applyAlignment="1" applyProtection="1">
      <alignment horizontal="center" vertical="center" wrapText="1"/>
      <protection/>
    </xf>
    <xf numFmtId="231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31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232" fontId="5" fillId="0" borderId="93" xfId="0" applyNumberFormat="1" applyFont="1" applyFill="1" applyBorder="1" applyAlignment="1" applyProtection="1">
      <alignment horizontal="center" vertical="center"/>
      <protection/>
    </xf>
    <xf numFmtId="232" fontId="5" fillId="0" borderId="94" xfId="0" applyNumberFormat="1" applyFont="1" applyFill="1" applyBorder="1" applyAlignment="1" applyProtection="1">
      <alignment horizontal="center" vertical="center"/>
      <protection/>
    </xf>
    <xf numFmtId="232" fontId="5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196" fontId="1" fillId="0" borderId="23" xfId="0" applyNumberFormat="1" applyFont="1" applyFill="1" applyBorder="1" applyAlignment="1" applyProtection="1">
      <alignment horizontal="center" vertical="center" wrapText="1"/>
      <protection/>
    </xf>
    <xf numFmtId="196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95" xfId="0" applyFont="1" applyFill="1" applyBorder="1" applyAlignment="1">
      <alignment horizontal="center" wrapText="1"/>
    </xf>
    <xf numFmtId="0" fontId="1" fillId="0" borderId="96" xfId="0" applyFont="1" applyFill="1" applyBorder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82" xfId="0" applyFont="1" applyBorder="1" applyAlignment="1" applyProtection="1">
      <alignment horizontal="right" vertical="center"/>
      <protection/>
    </xf>
    <xf numFmtId="0" fontId="15" fillId="0" borderId="82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5" fillId="0" borderId="94" xfId="0" applyFont="1" applyFill="1" applyBorder="1" applyAlignment="1">
      <alignment horizontal="center" vertical="center" wrapText="1"/>
    </xf>
    <xf numFmtId="196" fontId="1" fillId="0" borderId="31" xfId="0" applyNumberFormat="1" applyFont="1" applyFill="1" applyBorder="1" applyAlignment="1" applyProtection="1">
      <alignment horizontal="center" vertical="center"/>
      <protection/>
    </xf>
    <xf numFmtId="196" fontId="1" fillId="0" borderId="67" xfId="0" applyNumberFormat="1" applyFont="1" applyFill="1" applyBorder="1" applyAlignment="1" applyProtection="1">
      <alignment horizontal="center" vertical="center"/>
      <protection/>
    </xf>
    <xf numFmtId="198" fontId="5" fillId="0" borderId="31" xfId="0" applyNumberFormat="1" applyFont="1" applyFill="1" applyBorder="1" applyAlignment="1" applyProtection="1">
      <alignment horizontal="center" vertical="center"/>
      <protection/>
    </xf>
    <xf numFmtId="198" fontId="5" fillId="0" borderId="67" xfId="0" applyNumberFormat="1" applyFont="1" applyFill="1" applyBorder="1" applyAlignment="1" applyProtection="1">
      <alignment horizontal="center" vertical="center"/>
      <protection/>
    </xf>
    <xf numFmtId="196" fontId="1" fillId="0" borderId="97" xfId="0" applyNumberFormat="1" applyFont="1" applyFill="1" applyBorder="1" applyAlignment="1" applyProtection="1">
      <alignment horizontal="center" vertical="center" wrapText="1"/>
      <protection/>
    </xf>
    <xf numFmtId="196" fontId="1" fillId="0" borderId="82" xfId="0" applyNumberFormat="1" applyFont="1" applyFill="1" applyBorder="1" applyAlignment="1" applyProtection="1">
      <alignment horizontal="center" vertical="center" wrapText="1"/>
      <protection/>
    </xf>
    <xf numFmtId="196" fontId="1" fillId="0" borderId="98" xfId="0" applyNumberFormat="1" applyFont="1" applyFill="1" applyBorder="1" applyAlignment="1" applyProtection="1">
      <alignment horizontal="center" vertical="center" wrapText="1"/>
      <protection/>
    </xf>
    <xf numFmtId="0" fontId="5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 applyProtection="1">
      <alignment horizontal="center" vertical="center"/>
      <protection/>
    </xf>
    <xf numFmtId="49" fontId="5" fillId="0" borderId="94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0" fontId="15" fillId="0" borderId="22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96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65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77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196" fontId="4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textRotation="90"/>
      <protection/>
    </xf>
    <xf numFmtId="196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textRotation="90" wrapText="1"/>
      <protection/>
    </xf>
    <xf numFmtId="196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6" fontId="1" fillId="0" borderId="44" xfId="0" applyNumberFormat="1" applyFont="1" applyFill="1" applyBorder="1" applyAlignment="1" applyProtection="1">
      <alignment horizontal="center" vertical="center" textRotation="90" wrapText="1"/>
      <protection/>
    </xf>
    <xf numFmtId="231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232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197" fontId="1" fillId="0" borderId="30" xfId="0" applyNumberFormat="1" applyFont="1" applyFill="1" applyBorder="1" applyAlignment="1" applyProtection="1">
      <alignment horizontal="center" vertical="center"/>
      <protection/>
    </xf>
    <xf numFmtId="197" fontId="1" fillId="0" borderId="77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 applyProtection="1">
      <alignment horizontal="left" vertical="justify"/>
      <protection/>
    </xf>
    <xf numFmtId="196" fontId="1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8" fontId="77" fillId="0" borderId="31" xfId="0" applyNumberFormat="1" applyFont="1" applyFill="1" applyBorder="1" applyAlignment="1" applyProtection="1">
      <alignment horizontal="center" vertical="center"/>
      <protection/>
    </xf>
    <xf numFmtId="198" fontId="77" fillId="0" borderId="67" xfId="0" applyNumberFormat="1" applyFont="1" applyFill="1" applyBorder="1" applyAlignment="1" applyProtection="1">
      <alignment horizontal="center" vertical="center"/>
      <protection/>
    </xf>
    <xf numFmtId="198" fontId="76" fillId="0" borderId="23" xfId="0" applyNumberFormat="1" applyFont="1" applyFill="1" applyBorder="1" applyAlignment="1" applyProtection="1">
      <alignment horizontal="center" vertical="center"/>
      <protection/>
    </xf>
    <xf numFmtId="198" fontId="76" fillId="0" borderId="92" xfId="0" applyNumberFormat="1" applyFont="1" applyFill="1" applyBorder="1" applyAlignment="1" applyProtection="1">
      <alignment horizontal="center" vertical="center"/>
      <protection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view="pageBreakPreview" zoomScale="50" zoomScaleNormal="50" zoomScaleSheetLayoutView="50" zoomScalePageLayoutView="0" workbookViewId="0" topLeftCell="A1">
      <selection activeCell="K13" sqref="K13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30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5" t="s">
        <v>69</v>
      </c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</row>
    <row r="3" spans="1:53" ht="20.25" customHeight="1">
      <c r="A3" s="553" t="s">
        <v>169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54"/>
      <c r="AP3" s="554"/>
      <c r="AQ3" s="554"/>
      <c r="AR3" s="554"/>
      <c r="AS3" s="554"/>
      <c r="AT3" s="554"/>
      <c r="AU3" s="554"/>
      <c r="AV3" s="554"/>
      <c r="AW3" s="554"/>
      <c r="AX3" s="554"/>
      <c r="AY3" s="554"/>
      <c r="AZ3" s="554"/>
      <c r="BA3" s="554"/>
    </row>
    <row r="4" spans="1:53" ht="30.75">
      <c r="A4" s="553" t="s">
        <v>170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7" t="s">
        <v>27</v>
      </c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</row>
    <row r="5" spans="1:53" ht="26.25" customHeight="1">
      <c r="A5" s="548" t="s">
        <v>197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24" t="s">
        <v>168</v>
      </c>
      <c r="AO5" s="525"/>
      <c r="AP5" s="525"/>
      <c r="AQ5" s="525"/>
      <c r="AR5" s="525"/>
      <c r="AS5" s="525"/>
      <c r="AT5" s="525"/>
      <c r="AU5" s="525"/>
      <c r="AV5" s="525"/>
      <c r="AW5" s="525"/>
      <c r="AX5" s="525"/>
      <c r="AY5" s="525"/>
      <c r="AZ5" s="525"/>
      <c r="BA5" s="525"/>
    </row>
    <row r="6" spans="1:53" s="19" customFormat="1" ht="27.75">
      <c r="A6" s="549" t="s">
        <v>196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</row>
    <row r="7" spans="1:53" s="19" customFormat="1" ht="22.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25"/>
      <c r="AO7" s="525"/>
      <c r="AP7" s="525"/>
      <c r="AQ7" s="525"/>
      <c r="AR7" s="525"/>
      <c r="AS7" s="525"/>
      <c r="AT7" s="525"/>
      <c r="AU7" s="525"/>
      <c r="AV7" s="525"/>
      <c r="AW7" s="525"/>
      <c r="AX7" s="525"/>
      <c r="AY7" s="525"/>
      <c r="AZ7" s="525"/>
      <c r="BA7" s="525"/>
    </row>
    <row r="8" spans="1:53" s="19" customFormat="1" ht="27" customHeight="1">
      <c r="A8" s="553" t="s">
        <v>26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30" t="s">
        <v>80</v>
      </c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</row>
    <row r="9" spans="1:53" s="19" customFormat="1" ht="33" customHeight="1">
      <c r="A9" s="553" t="s">
        <v>171</v>
      </c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0" t="s">
        <v>79</v>
      </c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2"/>
      <c r="AC9" s="552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</row>
    <row r="10" spans="16:53" s="19" customFormat="1" ht="27.75" customHeight="1">
      <c r="P10" s="550" t="s">
        <v>120</v>
      </c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25"/>
      <c r="AM10" s="25"/>
      <c r="AN10" s="522" t="s">
        <v>150</v>
      </c>
      <c r="AO10" s="523"/>
      <c r="AP10" s="523"/>
      <c r="AQ10" s="523"/>
      <c r="AR10" s="523"/>
      <c r="AS10" s="523"/>
      <c r="AT10" s="523"/>
      <c r="AU10" s="523"/>
      <c r="AV10" s="523"/>
      <c r="AW10" s="523"/>
      <c r="AX10" s="523"/>
      <c r="AY10" s="523"/>
      <c r="AZ10" s="523"/>
      <c r="BA10" s="523"/>
    </row>
    <row r="11" spans="16:53" s="19" customFormat="1" ht="27.75" customHeight="1">
      <c r="P11" s="527" t="s">
        <v>121</v>
      </c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9"/>
      <c r="AL11" s="529"/>
      <c r="AM11" s="529"/>
      <c r="AN11" s="560" t="s">
        <v>78</v>
      </c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560"/>
      <c r="BA11" s="560"/>
    </row>
    <row r="12" spans="16:53" s="19" customFormat="1" ht="24" customHeight="1"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29"/>
      <c r="AH12" s="529"/>
      <c r="AI12" s="529"/>
      <c r="AJ12" s="529"/>
      <c r="AK12" s="529"/>
      <c r="AL12" s="529"/>
      <c r="AM12" s="529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</row>
    <row r="13" spans="16:53" s="19" customFormat="1" ht="28.5" customHeight="1">
      <c r="P13" s="521" t="s">
        <v>122</v>
      </c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24"/>
      <c r="AO13" s="558"/>
      <c r="AP13" s="558"/>
      <c r="AQ13" s="558"/>
      <c r="AR13" s="558"/>
      <c r="AS13" s="558"/>
      <c r="AT13" s="558"/>
      <c r="AU13" s="558"/>
      <c r="AV13" s="558"/>
      <c r="AW13" s="558"/>
      <c r="AX13" s="558"/>
      <c r="AY13" s="558"/>
      <c r="AZ13" s="558"/>
      <c r="BA13" s="558"/>
    </row>
    <row r="14" spans="16:53" s="19" customFormat="1" ht="25.5" customHeight="1"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527" t="s">
        <v>172</v>
      </c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559" t="s">
        <v>77</v>
      </c>
      <c r="B17" s="559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  <c r="Y17" s="559"/>
      <c r="Z17" s="559"/>
      <c r="AA17" s="559"/>
      <c r="AB17" s="559"/>
      <c r="AC17" s="559"/>
      <c r="AD17" s="559"/>
      <c r="AE17" s="559"/>
      <c r="AF17" s="559"/>
      <c r="AG17" s="559"/>
      <c r="AH17" s="559"/>
      <c r="AI17" s="559"/>
      <c r="AJ17" s="559"/>
      <c r="AK17" s="559"/>
      <c r="AL17" s="559"/>
      <c r="AM17" s="559"/>
      <c r="AN17" s="559"/>
      <c r="AO17" s="559"/>
      <c r="AP17" s="559"/>
      <c r="AQ17" s="559"/>
      <c r="AR17" s="559"/>
      <c r="AS17" s="559"/>
      <c r="AT17" s="559"/>
      <c r="AU17" s="559"/>
      <c r="AV17" s="559"/>
      <c r="AW17" s="559"/>
      <c r="AX17" s="559"/>
      <c r="AY17" s="559"/>
      <c r="AZ17" s="559"/>
      <c r="BA17" s="559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8"/>
      <c r="BC18" s="288"/>
    </row>
    <row r="19" spans="1:55" s="22" customFormat="1" ht="19.5" customHeight="1">
      <c r="A19" s="509" t="s">
        <v>0</v>
      </c>
      <c r="B19" s="511" t="s">
        <v>28</v>
      </c>
      <c r="C19" s="501"/>
      <c r="D19" s="501"/>
      <c r="E19" s="502"/>
      <c r="F19" s="511" t="s">
        <v>29</v>
      </c>
      <c r="G19" s="501"/>
      <c r="H19" s="501"/>
      <c r="I19" s="502"/>
      <c r="J19" s="511" t="s">
        <v>30</v>
      </c>
      <c r="K19" s="501"/>
      <c r="L19" s="501"/>
      <c r="M19" s="502"/>
      <c r="N19" s="497" t="s">
        <v>31</v>
      </c>
      <c r="O19" s="498"/>
      <c r="P19" s="498"/>
      <c r="Q19" s="498"/>
      <c r="R19" s="499"/>
      <c r="S19" s="511" t="s">
        <v>32</v>
      </c>
      <c r="T19" s="501"/>
      <c r="U19" s="501"/>
      <c r="V19" s="502"/>
      <c r="W19" s="497" t="s">
        <v>33</v>
      </c>
      <c r="X19" s="498"/>
      <c r="Y19" s="498"/>
      <c r="Z19" s="498"/>
      <c r="AA19" s="499"/>
      <c r="AB19" s="497" t="s">
        <v>34</v>
      </c>
      <c r="AC19" s="498"/>
      <c r="AD19" s="498"/>
      <c r="AE19" s="499"/>
      <c r="AF19" s="497" t="s">
        <v>35</v>
      </c>
      <c r="AG19" s="498"/>
      <c r="AH19" s="498"/>
      <c r="AI19" s="498"/>
      <c r="AJ19" s="497" t="s">
        <v>36</v>
      </c>
      <c r="AK19" s="498"/>
      <c r="AL19" s="498"/>
      <c r="AM19" s="498"/>
      <c r="AN19" s="497" t="s">
        <v>37</v>
      </c>
      <c r="AO19" s="498"/>
      <c r="AP19" s="498"/>
      <c r="AQ19" s="498"/>
      <c r="AR19" s="499"/>
      <c r="AS19" s="500" t="s">
        <v>38</v>
      </c>
      <c r="AT19" s="501"/>
      <c r="AU19" s="501"/>
      <c r="AV19" s="502"/>
      <c r="AW19" s="498" t="s">
        <v>39</v>
      </c>
      <c r="AX19" s="498"/>
      <c r="AY19" s="498"/>
      <c r="AZ19" s="498"/>
      <c r="BA19" s="499"/>
      <c r="BB19" s="288"/>
      <c r="BC19" s="288"/>
    </row>
    <row r="20" spans="1:55" s="22" customFormat="1" ht="19.5" customHeight="1" thickBot="1">
      <c r="A20" s="510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8"/>
      <c r="BC20" s="288"/>
    </row>
    <row r="21" spans="1:55" s="22" customFormat="1" ht="19.5" customHeight="1">
      <c r="A21" s="260">
        <v>1</v>
      </c>
      <c r="B21" s="261" t="s">
        <v>151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 t="s">
        <v>41</v>
      </c>
      <c r="R21" s="261" t="s">
        <v>178</v>
      </c>
      <c r="S21" s="261" t="s">
        <v>179</v>
      </c>
      <c r="T21" s="261" t="s">
        <v>179</v>
      </c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180</v>
      </c>
      <c r="AR21" s="261" t="s">
        <v>42</v>
      </c>
      <c r="AS21" s="261" t="s">
        <v>42</v>
      </c>
      <c r="AT21" s="261" t="s">
        <v>42</v>
      </c>
      <c r="AU21" s="261" t="s">
        <v>42</v>
      </c>
      <c r="AV21" s="261" t="s">
        <v>42</v>
      </c>
      <c r="AW21" s="261" t="s">
        <v>42</v>
      </c>
      <c r="AX21" s="261" t="s">
        <v>42</v>
      </c>
      <c r="AY21" s="261" t="s">
        <v>42</v>
      </c>
      <c r="AZ21" s="261" t="s">
        <v>42</v>
      </c>
      <c r="BA21" s="261" t="s">
        <v>42</v>
      </c>
      <c r="BB21" s="288"/>
      <c r="BC21" s="288"/>
    </row>
    <row r="22" spans="1:55" s="287" customFormat="1" ht="19.5" customHeight="1">
      <c r="A22" s="263">
        <v>2</v>
      </c>
      <c r="B22" s="264" t="s">
        <v>40</v>
      </c>
      <c r="C22" s="265" t="s">
        <v>40</v>
      </c>
      <c r="D22" s="265" t="s">
        <v>40</v>
      </c>
      <c r="E22" s="265" t="s">
        <v>43</v>
      </c>
      <c r="F22" s="265" t="s">
        <v>43</v>
      </c>
      <c r="G22" s="265" t="s">
        <v>43</v>
      </c>
      <c r="H22" s="265" t="s">
        <v>43</v>
      </c>
      <c r="I22" s="265" t="s">
        <v>43</v>
      </c>
      <c r="J22" s="265" t="s">
        <v>43</v>
      </c>
      <c r="K22" s="265" t="s">
        <v>43</v>
      </c>
      <c r="L22" s="265" t="s">
        <v>43</v>
      </c>
      <c r="M22" s="265" t="s">
        <v>43</v>
      </c>
      <c r="N22" s="265" t="s">
        <v>43</v>
      </c>
      <c r="O22" s="265" t="s">
        <v>43</v>
      </c>
      <c r="P22" s="266" t="s">
        <v>43</v>
      </c>
      <c r="Q22" s="43" t="s">
        <v>43</v>
      </c>
      <c r="R22" s="43" t="s">
        <v>43</v>
      </c>
      <c r="S22" s="43" t="s">
        <v>43</v>
      </c>
      <c r="T22" s="43" t="s">
        <v>62</v>
      </c>
      <c r="U22" s="43" t="s">
        <v>62</v>
      </c>
      <c r="V22" s="503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4"/>
      <c r="AO22" s="504"/>
      <c r="AP22" s="504"/>
      <c r="AQ22" s="504"/>
      <c r="AR22" s="504"/>
      <c r="AS22" s="504"/>
      <c r="AT22" s="504"/>
      <c r="AU22" s="504"/>
      <c r="AV22" s="504"/>
      <c r="AW22" s="504"/>
      <c r="AX22" s="504"/>
      <c r="AY22" s="504"/>
      <c r="AZ22" s="504"/>
      <c r="BA22" s="505"/>
      <c r="BB22" s="288"/>
      <c r="BC22" s="288"/>
    </row>
    <row r="23" spans="1:55" s="22" customFormat="1" ht="19.5" customHeight="1">
      <c r="A23" s="506" t="s">
        <v>152</v>
      </c>
      <c r="B23" s="507"/>
      <c r="C23" s="507"/>
      <c r="D23" s="507"/>
      <c r="E23" s="507"/>
      <c r="F23" s="507"/>
      <c r="G23" s="507"/>
      <c r="H23" s="507"/>
      <c r="I23" s="507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78"/>
      <c r="AW23" s="78"/>
      <c r="AX23" s="78"/>
      <c r="AY23" s="78"/>
      <c r="AZ23" s="78"/>
      <c r="BA23" s="78"/>
      <c r="BB23" s="288"/>
      <c r="BC23" s="288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8"/>
      <c r="BC24" s="288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8"/>
      <c r="BC25" s="288"/>
    </row>
    <row r="26" spans="1:55" s="22" customFormat="1" ht="21" customHeight="1">
      <c r="A26" s="275" t="s">
        <v>153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8"/>
      <c r="BC26" s="288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8"/>
      <c r="BC27" s="288"/>
    </row>
    <row r="28" spans="1:55" s="22" customFormat="1" ht="15.75" customHeight="1">
      <c r="A28" s="490" t="s">
        <v>0</v>
      </c>
      <c r="B28" s="476"/>
      <c r="C28" s="491" t="s">
        <v>44</v>
      </c>
      <c r="D28" s="475"/>
      <c r="E28" s="475"/>
      <c r="F28" s="476"/>
      <c r="G28" s="459" t="s">
        <v>154</v>
      </c>
      <c r="H28" s="475"/>
      <c r="I28" s="476"/>
      <c r="J28" s="492" t="s">
        <v>45</v>
      </c>
      <c r="K28" s="493"/>
      <c r="L28" s="493"/>
      <c r="M28" s="492" t="s">
        <v>46</v>
      </c>
      <c r="N28" s="494"/>
      <c r="O28" s="494"/>
      <c r="P28" s="495" t="s">
        <v>76</v>
      </c>
      <c r="Q28" s="496"/>
      <c r="R28" s="496"/>
      <c r="S28" s="463" t="s">
        <v>75</v>
      </c>
      <c r="T28" s="464"/>
      <c r="U28" s="469" t="s">
        <v>47</v>
      </c>
      <c r="V28" s="470"/>
      <c r="W28" s="459" t="s">
        <v>74</v>
      </c>
      <c r="X28" s="475"/>
      <c r="Y28" s="476"/>
      <c r="Z28" s="279"/>
      <c r="AA28" s="483" t="s">
        <v>73</v>
      </c>
      <c r="AB28" s="484"/>
      <c r="AC28" s="484"/>
      <c r="AD28" s="484"/>
      <c r="AE28" s="484"/>
      <c r="AF28" s="459" t="s">
        <v>182</v>
      </c>
      <c r="AG28" s="485"/>
      <c r="AH28" s="486"/>
      <c r="AI28" s="459" t="s">
        <v>72</v>
      </c>
      <c r="AJ28" s="475"/>
      <c r="AK28" s="486"/>
      <c r="AL28" s="280"/>
      <c r="AM28" s="453" t="s">
        <v>71</v>
      </c>
      <c r="AN28" s="454"/>
      <c r="AO28" s="455"/>
      <c r="AP28" s="459" t="s">
        <v>70</v>
      </c>
      <c r="AQ28" s="454"/>
      <c r="AR28" s="454"/>
      <c r="AS28" s="454"/>
      <c r="AT28" s="454"/>
      <c r="AU28" s="454"/>
      <c r="AV28" s="454"/>
      <c r="AW28" s="455"/>
      <c r="AX28" s="459" t="s">
        <v>182</v>
      </c>
      <c r="AY28" s="512"/>
      <c r="AZ28" s="512"/>
      <c r="BA28" s="513"/>
      <c r="BB28" s="288"/>
      <c r="BC28" s="288"/>
    </row>
    <row r="29" spans="1:55" s="22" customFormat="1" ht="15.75" customHeight="1">
      <c r="A29" s="477"/>
      <c r="B29" s="479"/>
      <c r="C29" s="477"/>
      <c r="D29" s="478"/>
      <c r="E29" s="478"/>
      <c r="F29" s="479"/>
      <c r="G29" s="477"/>
      <c r="H29" s="478"/>
      <c r="I29" s="479"/>
      <c r="J29" s="493"/>
      <c r="K29" s="493"/>
      <c r="L29" s="493"/>
      <c r="M29" s="494"/>
      <c r="N29" s="494"/>
      <c r="O29" s="494"/>
      <c r="P29" s="496"/>
      <c r="Q29" s="496"/>
      <c r="R29" s="496"/>
      <c r="S29" s="465"/>
      <c r="T29" s="466"/>
      <c r="U29" s="471"/>
      <c r="V29" s="472"/>
      <c r="W29" s="477"/>
      <c r="X29" s="478"/>
      <c r="Y29" s="479"/>
      <c r="Z29" s="279"/>
      <c r="AA29" s="484"/>
      <c r="AB29" s="484"/>
      <c r="AC29" s="484"/>
      <c r="AD29" s="484"/>
      <c r="AE29" s="484"/>
      <c r="AF29" s="487"/>
      <c r="AG29" s="488"/>
      <c r="AH29" s="489"/>
      <c r="AI29" s="480"/>
      <c r="AJ29" s="481"/>
      <c r="AK29" s="489"/>
      <c r="AL29" s="281"/>
      <c r="AM29" s="456"/>
      <c r="AN29" s="457"/>
      <c r="AO29" s="458"/>
      <c r="AP29" s="456"/>
      <c r="AQ29" s="457"/>
      <c r="AR29" s="457"/>
      <c r="AS29" s="457"/>
      <c r="AT29" s="457"/>
      <c r="AU29" s="457"/>
      <c r="AV29" s="457"/>
      <c r="AW29" s="458"/>
      <c r="AX29" s="514"/>
      <c r="AY29" s="515"/>
      <c r="AZ29" s="515"/>
      <c r="BA29" s="516"/>
      <c r="BB29" s="288"/>
      <c r="BC29" s="288"/>
    </row>
    <row r="30" spans="1:55" s="22" customFormat="1" ht="21.75" customHeight="1">
      <c r="A30" s="480"/>
      <c r="B30" s="482"/>
      <c r="C30" s="480"/>
      <c r="D30" s="481"/>
      <c r="E30" s="481"/>
      <c r="F30" s="482"/>
      <c r="G30" s="480"/>
      <c r="H30" s="481"/>
      <c r="I30" s="482"/>
      <c r="J30" s="493"/>
      <c r="K30" s="493"/>
      <c r="L30" s="493"/>
      <c r="M30" s="494"/>
      <c r="N30" s="494"/>
      <c r="O30" s="494"/>
      <c r="P30" s="496"/>
      <c r="Q30" s="496"/>
      <c r="R30" s="496"/>
      <c r="S30" s="467"/>
      <c r="T30" s="468"/>
      <c r="U30" s="473"/>
      <c r="V30" s="474"/>
      <c r="W30" s="480"/>
      <c r="X30" s="481"/>
      <c r="Y30" s="482"/>
      <c r="Z30" s="279"/>
      <c r="AA30" s="437" t="s">
        <v>48</v>
      </c>
      <c r="AB30" s="438"/>
      <c r="AC30" s="438"/>
      <c r="AD30" s="438"/>
      <c r="AE30" s="439"/>
      <c r="AF30" s="440">
        <v>3</v>
      </c>
      <c r="AG30" s="441"/>
      <c r="AH30" s="442"/>
      <c r="AI30" s="440">
        <v>3</v>
      </c>
      <c r="AJ30" s="441"/>
      <c r="AK30" s="442"/>
      <c r="AL30" s="281"/>
      <c r="AM30" s="456"/>
      <c r="AN30" s="457"/>
      <c r="AO30" s="458"/>
      <c r="AP30" s="460"/>
      <c r="AQ30" s="461"/>
      <c r="AR30" s="461"/>
      <c r="AS30" s="461"/>
      <c r="AT30" s="461"/>
      <c r="AU30" s="461"/>
      <c r="AV30" s="461"/>
      <c r="AW30" s="462"/>
      <c r="AX30" s="517"/>
      <c r="AY30" s="518"/>
      <c r="AZ30" s="518"/>
      <c r="BA30" s="519"/>
      <c r="BB30" s="288"/>
      <c r="BC30" s="288"/>
    </row>
    <row r="31" spans="1:55" s="22" customFormat="1" ht="21.75" customHeight="1">
      <c r="A31" s="440">
        <v>1</v>
      </c>
      <c r="B31" s="447"/>
      <c r="C31" s="440">
        <v>36</v>
      </c>
      <c r="D31" s="445"/>
      <c r="E31" s="445"/>
      <c r="F31" s="447"/>
      <c r="G31" s="440">
        <v>2</v>
      </c>
      <c r="H31" s="445"/>
      <c r="I31" s="447"/>
      <c r="J31" s="443">
        <v>2</v>
      </c>
      <c r="K31" s="444"/>
      <c r="L31" s="444"/>
      <c r="M31" s="444"/>
      <c r="N31" s="444"/>
      <c r="O31" s="444"/>
      <c r="P31" s="443"/>
      <c r="Q31" s="444"/>
      <c r="R31" s="444"/>
      <c r="S31" s="443"/>
      <c r="T31" s="444"/>
      <c r="U31" s="445">
        <v>12</v>
      </c>
      <c r="V31" s="446"/>
      <c r="W31" s="440">
        <f>C31+G31+J31+M31+P31+S31+U31</f>
        <v>52</v>
      </c>
      <c r="X31" s="445"/>
      <c r="Y31" s="447"/>
      <c r="Z31" s="279"/>
      <c r="AA31" s="437" t="s">
        <v>155</v>
      </c>
      <c r="AB31" s="438"/>
      <c r="AC31" s="438"/>
      <c r="AD31" s="438"/>
      <c r="AE31" s="439"/>
      <c r="AF31" s="440">
        <v>3</v>
      </c>
      <c r="AG31" s="441"/>
      <c r="AH31" s="442"/>
      <c r="AI31" s="440">
        <v>15</v>
      </c>
      <c r="AJ31" s="441"/>
      <c r="AK31" s="442"/>
      <c r="AL31" s="281"/>
      <c r="AM31" s="448" t="s">
        <v>156</v>
      </c>
      <c r="AN31" s="449"/>
      <c r="AO31" s="450"/>
      <c r="AP31" s="434" t="s">
        <v>157</v>
      </c>
      <c r="AQ31" s="451"/>
      <c r="AR31" s="451"/>
      <c r="AS31" s="451"/>
      <c r="AT31" s="451"/>
      <c r="AU31" s="451"/>
      <c r="AV31" s="451"/>
      <c r="AW31" s="452"/>
      <c r="AX31" s="434">
        <v>3</v>
      </c>
      <c r="AY31" s="435"/>
      <c r="AZ31" s="435"/>
      <c r="BA31" s="436"/>
      <c r="BB31" s="288"/>
      <c r="BC31" s="288"/>
    </row>
    <row r="32" spans="1:55" s="22" customFormat="1" ht="22.5" customHeight="1">
      <c r="A32" s="443">
        <v>2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4"/>
      <c r="L32" s="444"/>
      <c r="M32" s="443">
        <v>3</v>
      </c>
      <c r="N32" s="444"/>
      <c r="O32" s="444"/>
      <c r="P32" s="443">
        <v>15</v>
      </c>
      <c r="Q32" s="444"/>
      <c r="R32" s="444"/>
      <c r="S32" s="440">
        <v>2</v>
      </c>
      <c r="T32" s="446"/>
      <c r="U32" s="440"/>
      <c r="V32" s="446"/>
      <c r="W32" s="440">
        <f>C32+G32+J32+M32+P32+S32+U32</f>
        <v>20</v>
      </c>
      <c r="X32" s="445"/>
      <c r="Y32" s="447"/>
      <c r="Z32" s="279"/>
      <c r="AA32" s="282"/>
      <c r="AB32" s="283"/>
      <c r="AC32" s="283"/>
      <c r="AD32" s="283"/>
      <c r="AE32" s="283"/>
      <c r="AF32" s="270"/>
      <c r="AG32" s="284"/>
      <c r="AH32" s="285"/>
      <c r="AI32" s="270"/>
      <c r="AJ32" s="284"/>
      <c r="AK32" s="285"/>
      <c r="AL32" s="286"/>
      <c r="AM32" s="270"/>
      <c r="AN32" s="270"/>
      <c r="AO32" s="270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90"/>
      <c r="BB32" s="288"/>
      <c r="BC32" s="288"/>
    </row>
    <row r="33" spans="1:55" s="22" customFormat="1" ht="24.75" customHeight="1">
      <c r="A33" s="443" t="s">
        <v>1</v>
      </c>
      <c r="B33" s="443"/>
      <c r="C33" s="443">
        <v>36</v>
      </c>
      <c r="D33" s="443"/>
      <c r="E33" s="443"/>
      <c r="F33" s="443"/>
      <c r="G33" s="443">
        <v>2</v>
      </c>
      <c r="H33" s="443"/>
      <c r="I33" s="443"/>
      <c r="J33" s="443">
        <v>2</v>
      </c>
      <c r="K33" s="444"/>
      <c r="L33" s="444"/>
      <c r="M33" s="443">
        <v>3</v>
      </c>
      <c r="N33" s="444"/>
      <c r="O33" s="444"/>
      <c r="P33" s="443">
        <v>15</v>
      </c>
      <c r="Q33" s="444"/>
      <c r="R33" s="444"/>
      <c r="S33" s="440">
        <v>2</v>
      </c>
      <c r="T33" s="446"/>
      <c r="U33" s="440">
        <v>12</v>
      </c>
      <c r="V33" s="446"/>
      <c r="W33" s="440">
        <f>C33+G33+J33+M33+P33+S33+U33</f>
        <v>72</v>
      </c>
      <c r="X33" s="445"/>
      <c r="Y33" s="447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</row>
    <row r="34" spans="1:55" s="22" customFormat="1" ht="40.5" customHeight="1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</row>
    <row r="35" spans="1:55" s="22" customFormat="1" ht="39" customHeight="1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</row>
    <row r="36" spans="1:55" s="22" customFormat="1" ht="27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</row>
    <row r="37" spans="1:55" s="22" customFormat="1" ht="29.25" customHeight="1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</row>
    <row r="38" spans="1:53" ht="19.5" customHeight="1">
      <c r="A38" s="541"/>
      <c r="B38" s="538"/>
      <c r="C38" s="534"/>
      <c r="D38" s="535"/>
      <c r="E38" s="535"/>
      <c r="F38" s="535"/>
      <c r="G38" s="541"/>
      <c r="H38" s="538"/>
      <c r="I38" s="538"/>
      <c r="J38" s="541"/>
      <c r="K38" s="538"/>
      <c r="L38" s="538"/>
      <c r="M38" s="538"/>
      <c r="N38" s="534"/>
      <c r="O38" s="535"/>
      <c r="P38" s="535"/>
      <c r="Q38" s="532"/>
      <c r="R38" s="545"/>
      <c r="S38" s="545"/>
      <c r="T38" s="537"/>
      <c r="U38" s="538"/>
      <c r="V38" s="538"/>
      <c r="W38" s="537"/>
      <c r="X38" s="538"/>
      <c r="Y38" s="538"/>
      <c r="Z38" s="18"/>
      <c r="AA38" s="546"/>
      <c r="AB38" s="547"/>
      <c r="AC38" s="547"/>
      <c r="AD38" s="547"/>
      <c r="AE38" s="547"/>
      <c r="AF38" s="539"/>
      <c r="AG38" s="540"/>
      <c r="AH38" s="540"/>
      <c r="AI38" s="542"/>
      <c r="AJ38" s="543"/>
      <c r="AK38" s="544"/>
      <c r="AL38" s="17"/>
      <c r="AM38" s="533"/>
      <c r="AN38" s="533"/>
      <c r="AO38" s="533"/>
      <c r="AP38" s="532"/>
      <c r="AQ38" s="532"/>
      <c r="AR38" s="532"/>
      <c r="AS38" s="532"/>
      <c r="AT38" s="532"/>
      <c r="AU38" s="532"/>
      <c r="AV38" s="532"/>
      <c r="AW38" s="532"/>
      <c r="AX38" s="532"/>
      <c r="AY38" s="532"/>
      <c r="AZ38" s="532"/>
      <c r="BA38" s="536"/>
    </row>
    <row r="39" spans="1:53" ht="21.75" customHeight="1">
      <c r="A39" s="541"/>
      <c r="B39" s="538"/>
      <c r="C39" s="534"/>
      <c r="D39" s="535"/>
      <c r="E39" s="535"/>
      <c r="F39" s="535"/>
      <c r="G39" s="541"/>
      <c r="H39" s="538"/>
      <c r="I39" s="538"/>
      <c r="J39" s="537"/>
      <c r="K39" s="538"/>
      <c r="L39" s="538"/>
      <c r="M39" s="538"/>
      <c r="N39" s="534"/>
      <c r="O39" s="535"/>
      <c r="P39" s="535"/>
      <c r="Q39" s="532"/>
      <c r="R39" s="545"/>
      <c r="S39" s="545"/>
      <c r="T39" s="541"/>
      <c r="U39" s="538"/>
      <c r="V39" s="538"/>
      <c r="W39" s="537"/>
      <c r="X39" s="538"/>
      <c r="Y39" s="538"/>
      <c r="Z39" s="18"/>
      <c r="AA39" s="547"/>
      <c r="AB39" s="547"/>
      <c r="AC39" s="547"/>
      <c r="AD39" s="547"/>
      <c r="AE39" s="547"/>
      <c r="AF39" s="540"/>
      <c r="AG39" s="540"/>
      <c r="AH39" s="540"/>
      <c r="AI39" s="543"/>
      <c r="AJ39" s="543"/>
      <c r="AK39" s="544"/>
      <c r="AL39" s="17"/>
      <c r="AM39" s="533"/>
      <c r="AN39" s="533"/>
      <c r="AO39" s="533"/>
      <c r="AP39" s="532"/>
      <c r="AQ39" s="532"/>
      <c r="AR39" s="532"/>
      <c r="AS39" s="532"/>
      <c r="AT39" s="532"/>
      <c r="AU39" s="532"/>
      <c r="AV39" s="532"/>
      <c r="AW39" s="532"/>
      <c r="AX39" s="532"/>
      <c r="AY39" s="532"/>
      <c r="AZ39" s="532"/>
      <c r="BA39" s="536"/>
    </row>
  </sheetData>
  <sheetProtection selectLockedCells="1" selectUnlockedCells="1"/>
  <mergeCells count="113">
    <mergeCell ref="S33:T33"/>
    <mergeCell ref="U33:V33"/>
    <mergeCell ref="W33:Y33"/>
    <mergeCell ref="A33:B33"/>
    <mergeCell ref="C33:F33"/>
    <mergeCell ref="G33:I33"/>
    <mergeCell ref="J33:L33"/>
    <mergeCell ref="M33:O33"/>
    <mergeCell ref="P33:R33"/>
    <mergeCell ref="A8:O8"/>
    <mergeCell ref="P10:AK10"/>
    <mergeCell ref="AO13:BA13"/>
    <mergeCell ref="A17:BA17"/>
    <mergeCell ref="AN11:BA12"/>
    <mergeCell ref="A9:O9"/>
    <mergeCell ref="A3:O3"/>
    <mergeCell ref="AO2:BA4"/>
    <mergeCell ref="P2:AN2"/>
    <mergeCell ref="A2:O2"/>
    <mergeCell ref="A4:O4"/>
    <mergeCell ref="P4:AN4"/>
    <mergeCell ref="J38:M38"/>
    <mergeCell ref="Q38:S38"/>
    <mergeCell ref="C38:F38"/>
    <mergeCell ref="A39:B39"/>
    <mergeCell ref="A38:B38"/>
    <mergeCell ref="A5:O5"/>
    <mergeCell ref="P15:AM15"/>
    <mergeCell ref="A6:O6"/>
    <mergeCell ref="P9:AC9"/>
    <mergeCell ref="W39:Y39"/>
    <mergeCell ref="AM38:AO38"/>
    <mergeCell ref="G38:I38"/>
    <mergeCell ref="T39:V39"/>
    <mergeCell ref="AI38:AK39"/>
    <mergeCell ref="Q39:S39"/>
    <mergeCell ref="G39:I39"/>
    <mergeCell ref="T38:V38"/>
    <mergeCell ref="N38:P38"/>
    <mergeCell ref="W38:Y38"/>
    <mergeCell ref="AA38:AE39"/>
    <mergeCell ref="AF19:AI19"/>
    <mergeCell ref="AP39:AW39"/>
    <mergeCell ref="AP38:AW38"/>
    <mergeCell ref="AM39:AO39"/>
    <mergeCell ref="C39:F39"/>
    <mergeCell ref="AX38:BA38"/>
    <mergeCell ref="AX39:BA39"/>
    <mergeCell ref="N39:P39"/>
    <mergeCell ref="J39:M39"/>
    <mergeCell ref="AF38:AH39"/>
    <mergeCell ref="P32:R32"/>
    <mergeCell ref="AX28:BA30"/>
    <mergeCell ref="P14:AM14"/>
    <mergeCell ref="P13:AM13"/>
    <mergeCell ref="AN10:BA10"/>
    <mergeCell ref="AN5:BA9"/>
    <mergeCell ref="P11:AM12"/>
    <mergeCell ref="P8:AM8"/>
    <mergeCell ref="W19:AA19"/>
    <mergeCell ref="AB19:AE19"/>
    <mergeCell ref="N19:R19"/>
    <mergeCell ref="S19:V19"/>
    <mergeCell ref="S32:T32"/>
    <mergeCell ref="U32:V32"/>
    <mergeCell ref="W32:Y32"/>
    <mergeCell ref="A32:B32"/>
    <mergeCell ref="C32:F32"/>
    <mergeCell ref="G32:I32"/>
    <mergeCell ref="J32:L32"/>
    <mergeCell ref="M32:O32"/>
    <mergeCell ref="AJ19:AM19"/>
    <mergeCell ref="AN19:AR19"/>
    <mergeCell ref="AS19:AV19"/>
    <mergeCell ref="AW19:BA19"/>
    <mergeCell ref="V22:BA22"/>
    <mergeCell ref="A23:AU23"/>
    <mergeCell ref="A19:A20"/>
    <mergeCell ref="B19:E19"/>
    <mergeCell ref="F19:I19"/>
    <mergeCell ref="J19:M19"/>
    <mergeCell ref="A28:B30"/>
    <mergeCell ref="C28:F30"/>
    <mergeCell ref="G28:I30"/>
    <mergeCell ref="J28:L30"/>
    <mergeCell ref="M28:O30"/>
    <mergeCell ref="P28:R30"/>
    <mergeCell ref="S28:T30"/>
    <mergeCell ref="U28:V30"/>
    <mergeCell ref="W28:Y30"/>
    <mergeCell ref="AA28:AE29"/>
    <mergeCell ref="AF28:AH29"/>
    <mergeCell ref="AI28:AK29"/>
    <mergeCell ref="AM28:AO30"/>
    <mergeCell ref="AP28:AW30"/>
    <mergeCell ref="AA30:AE30"/>
    <mergeCell ref="AF30:AH30"/>
    <mergeCell ref="AI30:AK30"/>
    <mergeCell ref="A31:B31"/>
    <mergeCell ref="C31:F31"/>
    <mergeCell ref="G31:I31"/>
    <mergeCell ref="J31:L31"/>
    <mergeCell ref="M31:O31"/>
    <mergeCell ref="AX31:BA31"/>
    <mergeCell ref="AA31:AE31"/>
    <mergeCell ref="AF31:AH31"/>
    <mergeCell ref="AI31:AK31"/>
    <mergeCell ref="P31:R31"/>
    <mergeCell ref="S31:T31"/>
    <mergeCell ref="U31:V31"/>
    <mergeCell ref="W31:Y31"/>
    <mergeCell ref="AM31:AO31"/>
    <mergeCell ref="AP31:AW3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6"/>
  <sheetViews>
    <sheetView tabSelected="1" view="pageBreakPreview" zoomScale="70" zoomScaleSheetLayoutView="70" zoomScalePageLayoutView="0" workbookViewId="0" topLeftCell="A1">
      <selection activeCell="B2" sqref="B2:B7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9.125" style="80" customWidth="1"/>
    <col min="22" max="23" width="0" style="347" hidden="1" customWidth="1"/>
  </cols>
  <sheetData>
    <row r="1" spans="1:26" s="30" customFormat="1" ht="19.5" customHeight="1" thickBot="1">
      <c r="A1" s="619" t="s">
        <v>195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235"/>
      <c r="U1" s="29"/>
      <c r="V1" s="342"/>
      <c r="W1" s="342"/>
      <c r="X1" s="29"/>
      <c r="Y1" s="29"/>
      <c r="Z1" s="29"/>
    </row>
    <row r="2" spans="1:26" s="30" customFormat="1" ht="19.5" customHeight="1">
      <c r="A2" s="684" t="s">
        <v>13</v>
      </c>
      <c r="B2" s="631" t="s">
        <v>10</v>
      </c>
      <c r="C2" s="636" t="s">
        <v>93</v>
      </c>
      <c r="D2" s="687"/>
      <c r="E2" s="636" t="s">
        <v>81</v>
      </c>
      <c r="F2" s="636"/>
      <c r="G2" s="645" t="s">
        <v>20</v>
      </c>
      <c r="H2" s="635" t="s">
        <v>2</v>
      </c>
      <c r="I2" s="636"/>
      <c r="J2" s="636"/>
      <c r="K2" s="636"/>
      <c r="L2" s="636"/>
      <c r="M2" s="623" t="s">
        <v>60</v>
      </c>
      <c r="N2" s="636" t="s">
        <v>59</v>
      </c>
      <c r="O2" s="636"/>
      <c r="P2" s="650"/>
      <c r="Q2" s="628" t="s">
        <v>181</v>
      </c>
      <c r="R2" s="629"/>
      <c r="S2" s="629"/>
      <c r="T2" s="630"/>
      <c r="U2" s="31"/>
      <c r="V2" s="343"/>
      <c r="W2" s="343"/>
      <c r="X2" s="31"/>
      <c r="Y2" s="31"/>
      <c r="Z2" s="29"/>
    </row>
    <row r="3" spans="1:25" s="30" customFormat="1" ht="24.75" customHeight="1">
      <c r="A3" s="685"/>
      <c r="B3" s="626"/>
      <c r="C3" s="494"/>
      <c r="D3" s="494"/>
      <c r="E3" s="639"/>
      <c r="F3" s="639"/>
      <c r="G3" s="646"/>
      <c r="H3" s="624" t="s">
        <v>3</v>
      </c>
      <c r="I3" s="626" t="s">
        <v>4</v>
      </c>
      <c r="J3" s="626"/>
      <c r="K3" s="626"/>
      <c r="L3" s="626"/>
      <c r="M3" s="603"/>
      <c r="N3" s="639"/>
      <c r="O3" s="639"/>
      <c r="P3" s="651"/>
      <c r="Q3" s="673"/>
      <c r="R3" s="674"/>
      <c r="S3" s="674"/>
      <c r="T3" s="675"/>
      <c r="U3" s="31"/>
      <c r="V3" s="343"/>
      <c r="W3" s="343"/>
      <c r="X3" s="31"/>
      <c r="Y3" s="31"/>
    </row>
    <row r="4" spans="1:23" s="30" customFormat="1" ht="19.5" customHeight="1">
      <c r="A4" s="685"/>
      <c r="B4" s="626"/>
      <c r="C4" s="603" t="s">
        <v>5</v>
      </c>
      <c r="D4" s="603" t="s">
        <v>6</v>
      </c>
      <c r="E4" s="640" t="s">
        <v>82</v>
      </c>
      <c r="F4" s="640" t="s">
        <v>83</v>
      </c>
      <c r="G4" s="646"/>
      <c r="H4" s="624"/>
      <c r="I4" s="603" t="s">
        <v>1</v>
      </c>
      <c r="J4" s="603" t="s">
        <v>7</v>
      </c>
      <c r="K4" s="603" t="s">
        <v>8</v>
      </c>
      <c r="L4" s="603" t="s">
        <v>9</v>
      </c>
      <c r="M4" s="603"/>
      <c r="N4" s="626" t="s">
        <v>67</v>
      </c>
      <c r="O4" s="626"/>
      <c r="P4" s="627"/>
      <c r="Q4" s="620" t="s">
        <v>67</v>
      </c>
      <c r="R4" s="621"/>
      <c r="S4" s="622"/>
      <c r="T4" s="204" t="s">
        <v>146</v>
      </c>
      <c r="V4" s="342"/>
      <c r="W4" s="342"/>
    </row>
    <row r="5" spans="1:23" s="30" customFormat="1" ht="19.5" customHeight="1">
      <c r="A5" s="685"/>
      <c r="B5" s="626"/>
      <c r="C5" s="603"/>
      <c r="D5" s="603"/>
      <c r="E5" s="640"/>
      <c r="F5" s="640"/>
      <c r="G5" s="646"/>
      <c r="H5" s="624"/>
      <c r="I5" s="603"/>
      <c r="J5" s="603"/>
      <c r="K5" s="603"/>
      <c r="L5" s="603"/>
      <c r="M5" s="603"/>
      <c r="N5" s="49">
        <v>1</v>
      </c>
      <c r="O5" s="49">
        <v>2</v>
      </c>
      <c r="P5" s="50">
        <v>3</v>
      </c>
      <c r="Q5" s="51">
        <v>1</v>
      </c>
      <c r="R5" s="605">
        <v>2</v>
      </c>
      <c r="S5" s="606"/>
      <c r="T5" s="49">
        <v>3</v>
      </c>
      <c r="V5" s="342"/>
      <c r="W5" s="342"/>
    </row>
    <row r="6" spans="1:23" s="30" customFormat="1" ht="8.25" customHeight="1" hidden="1">
      <c r="A6" s="685"/>
      <c r="B6" s="626"/>
      <c r="C6" s="603"/>
      <c r="D6" s="603"/>
      <c r="E6" s="640"/>
      <c r="F6" s="640"/>
      <c r="G6" s="646"/>
      <c r="H6" s="624"/>
      <c r="I6" s="603"/>
      <c r="J6" s="603"/>
      <c r="K6" s="603"/>
      <c r="L6" s="603"/>
      <c r="M6" s="603"/>
      <c r="N6" s="52"/>
      <c r="O6" s="52"/>
      <c r="P6" s="53"/>
      <c r="Q6" s="54"/>
      <c r="R6" s="52"/>
      <c r="S6" s="55"/>
      <c r="T6" s="205"/>
      <c r="V6" s="342"/>
      <c r="W6" s="342"/>
    </row>
    <row r="7" spans="1:23" s="30" customFormat="1" ht="19.5" customHeight="1" thickBot="1">
      <c r="A7" s="686"/>
      <c r="B7" s="632"/>
      <c r="C7" s="604"/>
      <c r="D7" s="604"/>
      <c r="E7" s="641"/>
      <c r="F7" s="641"/>
      <c r="G7" s="647"/>
      <c r="H7" s="625"/>
      <c r="I7" s="604"/>
      <c r="J7" s="604"/>
      <c r="K7" s="604"/>
      <c r="L7" s="604"/>
      <c r="M7" s="604"/>
      <c r="N7" s="103">
        <v>18</v>
      </c>
      <c r="O7" s="103">
        <v>11</v>
      </c>
      <c r="P7" s="104">
        <v>11</v>
      </c>
      <c r="Q7" s="105"/>
      <c r="R7" s="607"/>
      <c r="S7" s="608"/>
      <c r="T7" s="105"/>
      <c r="V7" s="342"/>
      <c r="W7" s="342"/>
    </row>
    <row r="8" spans="1:23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09">
        <v>28</v>
      </c>
      <c r="S8" s="610"/>
      <c r="T8" s="102">
        <v>29</v>
      </c>
      <c r="V8" s="342"/>
      <c r="W8" s="342"/>
    </row>
    <row r="9" spans="1:34" s="32" customFormat="1" ht="19.5" customHeight="1" thickBot="1">
      <c r="A9" s="676" t="s">
        <v>119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8"/>
      <c r="V9" s="344">
        <v>1</v>
      </c>
      <c r="W9" s="344">
        <v>2</v>
      </c>
      <c r="AA9" s="291"/>
      <c r="AB9" s="291"/>
      <c r="AC9" s="291"/>
      <c r="AD9" s="291"/>
      <c r="AE9" s="291"/>
      <c r="AF9" s="291"/>
      <c r="AG9" s="291"/>
      <c r="AH9" s="291"/>
    </row>
    <row r="10" spans="1:34" s="30" customFormat="1" ht="19.5" customHeight="1" thickBot="1">
      <c r="A10" s="648" t="s">
        <v>123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49"/>
      <c r="V10" s="342"/>
      <c r="W10" s="342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20" t="s">
        <v>124</v>
      </c>
      <c r="B11" s="313" t="s">
        <v>23</v>
      </c>
      <c r="C11" s="119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613"/>
      <c r="S11" s="614"/>
      <c r="T11" s="236"/>
      <c r="U11" s="34"/>
      <c r="V11" s="345">
        <f>IF(Q11&lt;&gt;"","так","")</f>
      </c>
      <c r="W11" s="345">
        <f>IF(R11&lt;&gt;"","так","")</f>
      </c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125</v>
      </c>
      <c r="B12" s="314" t="s">
        <v>23</v>
      </c>
      <c r="C12" s="126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308" t="s">
        <v>135</v>
      </c>
      <c r="M12" s="193">
        <f>H12-I12</f>
        <v>71</v>
      </c>
      <c r="N12" s="37"/>
      <c r="O12" s="37"/>
      <c r="P12" s="65"/>
      <c r="Q12" s="73" t="s">
        <v>135</v>
      </c>
      <c r="R12" s="563"/>
      <c r="S12" s="564"/>
      <c r="T12" s="237"/>
      <c r="U12" s="34"/>
      <c r="V12" s="345" t="str">
        <f aca="true" t="shared" si="0" ref="V12:V42">IF(Q12&lt;&gt;"","так","")</f>
        <v>так</v>
      </c>
      <c r="W12" s="345">
        <f aca="true" t="shared" si="1" ref="W12:W42">IF(R12&lt;&gt;"","так","")</f>
      </c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 thickBot="1">
      <c r="A13" s="139" t="s">
        <v>126</v>
      </c>
      <c r="B13" s="314" t="s">
        <v>23</v>
      </c>
      <c r="C13" s="126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309" t="s">
        <v>135</v>
      </c>
      <c r="M13" s="193">
        <f>H13-I13</f>
        <v>116</v>
      </c>
      <c r="N13" s="37"/>
      <c r="O13" s="37"/>
      <c r="P13" s="65"/>
      <c r="Q13" s="73"/>
      <c r="R13" s="563" t="s">
        <v>135</v>
      </c>
      <c r="S13" s="564"/>
      <c r="T13" s="237"/>
      <c r="U13" s="34"/>
      <c r="V13" s="345">
        <f t="shared" si="0"/>
      </c>
      <c r="W13" s="345" t="str">
        <f t="shared" si="1"/>
        <v>так</v>
      </c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hidden="1" thickBot="1">
      <c r="A14" s="140"/>
      <c r="B14" s="314"/>
      <c r="C14" s="126"/>
      <c r="D14" s="37"/>
      <c r="E14" s="37"/>
      <c r="F14" s="47"/>
      <c r="G14" s="83"/>
      <c r="H14" s="73"/>
      <c r="I14" s="37"/>
      <c r="J14" s="37"/>
      <c r="K14" s="37"/>
      <c r="L14" s="310"/>
      <c r="M14" s="203"/>
      <c r="N14" s="37"/>
      <c r="O14" s="37"/>
      <c r="P14" s="65"/>
      <c r="Q14" s="303"/>
      <c r="R14" s="615"/>
      <c r="S14" s="616"/>
      <c r="T14" s="304"/>
      <c r="U14" s="34"/>
      <c r="V14" s="345">
        <f t="shared" si="0"/>
      </c>
      <c r="W14" s="345">
        <f t="shared" si="1"/>
      </c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637" t="s">
        <v>127</v>
      </c>
      <c r="B15" s="638"/>
      <c r="C15" s="31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305" t="s">
        <v>135</v>
      </c>
      <c r="R15" s="577" t="s">
        <v>135</v>
      </c>
      <c r="S15" s="578"/>
      <c r="T15" s="245"/>
      <c r="V15" s="345"/>
      <c r="W15" s="345"/>
      <c r="AA15" s="29"/>
      <c r="AB15" s="29"/>
      <c r="AC15" s="29"/>
      <c r="AD15" s="29"/>
      <c r="AE15" s="29"/>
      <c r="AF15" s="29"/>
      <c r="AG15" s="29"/>
      <c r="AH15" s="29"/>
    </row>
    <row r="16" spans="1:23" s="30" customFormat="1" ht="19.5" customHeight="1" thickBot="1">
      <c r="A16" s="642" t="s">
        <v>139</v>
      </c>
      <c r="B16" s="643"/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4"/>
      <c r="V16" s="345">
        <f t="shared" si="0"/>
      </c>
      <c r="W16" s="345">
        <f t="shared" si="1"/>
      </c>
    </row>
    <row r="17" spans="1:23" s="30" customFormat="1" ht="31.5" customHeight="1">
      <c r="A17" s="120" t="s">
        <v>84</v>
      </c>
      <c r="B17" s="319" t="s">
        <v>85</v>
      </c>
      <c r="C17" s="119"/>
      <c r="D17" s="113"/>
      <c r="E17" s="113"/>
      <c r="F17" s="114"/>
      <c r="G17" s="169">
        <v>3</v>
      </c>
      <c r="H17" s="119">
        <f aca="true" t="shared" si="2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611"/>
      <c r="S17" s="612"/>
      <c r="T17" s="239"/>
      <c r="V17" s="345">
        <f t="shared" si="0"/>
      </c>
      <c r="W17" s="345">
        <f t="shared" si="1"/>
      </c>
    </row>
    <row r="18" spans="1:23" s="30" customFormat="1" ht="19.5" customHeight="1">
      <c r="A18" s="121" t="s">
        <v>86</v>
      </c>
      <c r="B18" s="320" t="s">
        <v>22</v>
      </c>
      <c r="C18" s="315"/>
      <c r="D18" s="39">
        <v>2</v>
      </c>
      <c r="E18" s="39"/>
      <c r="F18" s="42"/>
      <c r="G18" s="84">
        <v>1</v>
      </c>
      <c r="H18" s="119">
        <f t="shared" si="2"/>
        <v>30</v>
      </c>
      <c r="I18" s="43">
        <v>4</v>
      </c>
      <c r="J18" s="36" t="s">
        <v>135</v>
      </c>
      <c r="K18" s="43"/>
      <c r="L18" s="43"/>
      <c r="M18" s="195">
        <f>H18-I18</f>
        <v>26</v>
      </c>
      <c r="N18" s="47"/>
      <c r="O18" s="47"/>
      <c r="P18" s="81"/>
      <c r="Q18" s="124"/>
      <c r="R18" s="599" t="s">
        <v>135</v>
      </c>
      <c r="S18" s="600"/>
      <c r="T18" s="240"/>
      <c r="V18" s="345">
        <f t="shared" si="0"/>
      </c>
      <c r="W18" s="345" t="str">
        <f t="shared" si="1"/>
        <v>так</v>
      </c>
    </row>
    <row r="19" spans="1:23" s="30" customFormat="1" ht="19.5" customHeight="1">
      <c r="A19" s="121" t="s">
        <v>87</v>
      </c>
      <c r="B19" s="321" t="s">
        <v>88</v>
      </c>
      <c r="C19" s="315"/>
      <c r="D19" s="39">
        <v>2</v>
      </c>
      <c r="E19" s="39"/>
      <c r="F19" s="42"/>
      <c r="G19" s="84">
        <v>2</v>
      </c>
      <c r="H19" s="119">
        <f t="shared" si="2"/>
        <v>60</v>
      </c>
      <c r="I19" s="43">
        <v>4</v>
      </c>
      <c r="J19" s="36" t="s">
        <v>135</v>
      </c>
      <c r="K19" s="43"/>
      <c r="L19" s="43"/>
      <c r="M19" s="195">
        <f>H19-I19</f>
        <v>56</v>
      </c>
      <c r="N19" s="47"/>
      <c r="O19" s="47"/>
      <c r="P19" s="81"/>
      <c r="Q19" s="135"/>
      <c r="R19" s="599" t="s">
        <v>135</v>
      </c>
      <c r="S19" s="600"/>
      <c r="T19" s="240"/>
      <c r="V19" s="345">
        <f t="shared" si="0"/>
      </c>
      <c r="W19" s="345" t="str">
        <f t="shared" si="1"/>
        <v>так</v>
      </c>
    </row>
    <row r="20" spans="1:23" s="30" customFormat="1" ht="19.5" customHeight="1">
      <c r="A20" s="121" t="s">
        <v>91</v>
      </c>
      <c r="B20" s="322" t="s">
        <v>49</v>
      </c>
      <c r="C20" s="316"/>
      <c r="D20" s="57">
        <v>1</v>
      </c>
      <c r="E20" s="57"/>
      <c r="F20" s="61"/>
      <c r="G20" s="85">
        <v>4</v>
      </c>
      <c r="H20" s="119">
        <f t="shared" si="2"/>
        <v>120</v>
      </c>
      <c r="I20" s="43">
        <v>4</v>
      </c>
      <c r="J20" s="36" t="s">
        <v>135</v>
      </c>
      <c r="K20" s="43"/>
      <c r="L20" s="43"/>
      <c r="M20" s="195">
        <f>H20-I20</f>
        <v>116</v>
      </c>
      <c r="N20" s="58">
        <f>G20/N7</f>
        <v>0.2222222222222222</v>
      </c>
      <c r="O20" s="58"/>
      <c r="P20" s="59"/>
      <c r="Q20" s="133" t="s">
        <v>135</v>
      </c>
      <c r="R20" s="589"/>
      <c r="S20" s="590"/>
      <c r="T20" s="240"/>
      <c r="V20" s="345" t="str">
        <f t="shared" si="0"/>
        <v>так</v>
      </c>
      <c r="W20" s="345">
        <f t="shared" si="1"/>
      </c>
    </row>
    <row r="21" spans="1:23" s="30" customFormat="1" ht="19.5" customHeight="1">
      <c r="A21" s="121" t="s">
        <v>92</v>
      </c>
      <c r="B21" s="323" t="s">
        <v>19</v>
      </c>
      <c r="C21" s="317">
        <v>2</v>
      </c>
      <c r="D21" s="107"/>
      <c r="E21" s="107"/>
      <c r="F21" s="108"/>
      <c r="G21" s="123">
        <v>5</v>
      </c>
      <c r="H21" s="73">
        <f t="shared" si="2"/>
        <v>150</v>
      </c>
      <c r="I21" s="107">
        <v>8</v>
      </c>
      <c r="J21" s="107" t="s">
        <v>135</v>
      </c>
      <c r="K21" s="107"/>
      <c r="L21" s="107" t="s">
        <v>135</v>
      </c>
      <c r="M21" s="195">
        <f>H21-I21</f>
        <v>142</v>
      </c>
      <c r="N21" s="109">
        <f>G21/N7</f>
        <v>0.2777777777777778</v>
      </c>
      <c r="O21" s="109"/>
      <c r="P21" s="110"/>
      <c r="Q21" s="133"/>
      <c r="R21" s="585" t="s">
        <v>158</v>
      </c>
      <c r="S21" s="586"/>
      <c r="T21" s="240"/>
      <c r="V21" s="345">
        <f t="shared" si="0"/>
      </c>
      <c r="W21" s="345" t="str">
        <f t="shared" si="1"/>
        <v>так</v>
      </c>
    </row>
    <row r="22" spans="1:23" s="30" customFormat="1" ht="19.5" customHeight="1">
      <c r="A22" s="121" t="s">
        <v>132</v>
      </c>
      <c r="B22" s="324" t="s">
        <v>107</v>
      </c>
      <c r="C22" s="126"/>
      <c r="D22" s="37"/>
      <c r="E22" s="37"/>
      <c r="F22" s="48"/>
      <c r="G22" s="83">
        <v>3</v>
      </c>
      <c r="H22" s="125">
        <f t="shared" si="2"/>
        <v>90</v>
      </c>
      <c r="I22" s="37">
        <f>I23+I24</f>
        <v>4</v>
      </c>
      <c r="J22" s="196" t="s">
        <v>135</v>
      </c>
      <c r="K22" s="37"/>
      <c r="L22" s="37"/>
      <c r="M22" s="37">
        <f>M23+M24</f>
        <v>86</v>
      </c>
      <c r="N22" s="58"/>
      <c r="O22" s="63"/>
      <c r="P22" s="64"/>
      <c r="Q22" s="45"/>
      <c r="R22" s="597"/>
      <c r="S22" s="598"/>
      <c r="T22" s="240"/>
      <c r="V22" s="345">
        <f t="shared" si="0"/>
      </c>
      <c r="W22" s="345">
        <f t="shared" si="1"/>
      </c>
    </row>
    <row r="23" spans="1:23" s="30" customFormat="1" ht="19.5" customHeight="1">
      <c r="A23" s="121" t="s">
        <v>133</v>
      </c>
      <c r="B23" s="324" t="s">
        <v>16</v>
      </c>
      <c r="C23" s="126">
        <v>1</v>
      </c>
      <c r="D23" s="37"/>
      <c r="E23" s="37"/>
      <c r="F23" s="48"/>
      <c r="G23" s="46">
        <v>1.5</v>
      </c>
      <c r="H23" s="125">
        <f t="shared" si="2"/>
        <v>45</v>
      </c>
      <c r="I23" s="196">
        <v>2</v>
      </c>
      <c r="J23" s="196" t="s">
        <v>191</v>
      </c>
      <c r="K23" s="196"/>
      <c r="L23" s="197"/>
      <c r="M23" s="195">
        <f>H23-I23</f>
        <v>43</v>
      </c>
      <c r="N23" s="58"/>
      <c r="O23" s="63"/>
      <c r="P23" s="64"/>
      <c r="Q23" s="45" t="s">
        <v>191</v>
      </c>
      <c r="R23" s="597"/>
      <c r="S23" s="598"/>
      <c r="T23" s="240"/>
      <c r="V23" s="345" t="str">
        <f t="shared" si="0"/>
        <v>так</v>
      </c>
      <c r="W23" s="345">
        <f t="shared" si="1"/>
      </c>
    </row>
    <row r="24" spans="1:23" s="30" customFormat="1" ht="19.5" customHeight="1" thickBot="1">
      <c r="A24" s="121" t="s">
        <v>134</v>
      </c>
      <c r="B24" s="324" t="s">
        <v>57</v>
      </c>
      <c r="C24" s="126"/>
      <c r="D24" s="37">
        <v>1</v>
      </c>
      <c r="E24" s="37"/>
      <c r="F24" s="48"/>
      <c r="G24" s="46">
        <v>1.5</v>
      </c>
      <c r="H24" s="125">
        <f t="shared" si="2"/>
        <v>45</v>
      </c>
      <c r="I24" s="108">
        <v>2</v>
      </c>
      <c r="J24" s="108" t="s">
        <v>191</v>
      </c>
      <c r="K24" s="108"/>
      <c r="L24" s="198"/>
      <c r="M24" s="199">
        <f>H24-I24</f>
        <v>43</v>
      </c>
      <c r="N24" s="58"/>
      <c r="O24" s="63"/>
      <c r="P24" s="64"/>
      <c r="Q24" s="339" t="s">
        <v>191</v>
      </c>
      <c r="R24" s="601"/>
      <c r="S24" s="602"/>
      <c r="T24" s="340"/>
      <c r="V24" s="345" t="str">
        <f t="shared" si="0"/>
        <v>так</v>
      </c>
      <c r="W24" s="345">
        <f t="shared" si="1"/>
      </c>
    </row>
    <row r="25" spans="1:23" s="30" customFormat="1" ht="19.5" customHeight="1" thickBot="1">
      <c r="A25" s="682" t="s">
        <v>143</v>
      </c>
      <c r="B25" s="683"/>
      <c r="C25" s="318"/>
      <c r="D25" s="151"/>
      <c r="E25" s="151"/>
      <c r="F25" s="151"/>
      <c r="G25" s="179">
        <f>G17+G20+G21+G22</f>
        <v>15</v>
      </c>
      <c r="H25" s="180">
        <f>H17+H20+H21</f>
        <v>360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340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94" t="s">
        <v>158</v>
      </c>
      <c r="R25" s="581" t="s">
        <v>160</v>
      </c>
      <c r="S25" s="582"/>
      <c r="T25" s="245"/>
      <c r="V25" s="345"/>
      <c r="W25" s="345"/>
    </row>
    <row r="26" spans="1:23" s="30" customFormat="1" ht="19.5" customHeight="1" thickBot="1">
      <c r="A26" s="679" t="s">
        <v>89</v>
      </c>
      <c r="B26" s="680"/>
      <c r="C26" s="680"/>
      <c r="D26" s="680"/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19"/>
      <c r="R26" s="619"/>
      <c r="S26" s="619"/>
      <c r="T26" s="681"/>
      <c r="V26" s="345">
        <f t="shared" si="0"/>
      </c>
      <c r="W26" s="345">
        <f t="shared" si="1"/>
      </c>
    </row>
    <row r="27" spans="1:23" s="30" customFormat="1" ht="30" customHeight="1">
      <c r="A27" s="326" t="s">
        <v>101</v>
      </c>
      <c r="B27" s="327" t="s">
        <v>50</v>
      </c>
      <c r="C27" s="125"/>
      <c r="D27" s="116">
        <v>1</v>
      </c>
      <c r="E27" s="116"/>
      <c r="F27" s="171"/>
      <c r="G27" s="172">
        <v>4</v>
      </c>
      <c r="H27" s="125">
        <f>G27*30</f>
        <v>120</v>
      </c>
      <c r="I27" s="43">
        <v>4</v>
      </c>
      <c r="J27" s="36" t="s">
        <v>135</v>
      </c>
      <c r="K27" s="43"/>
      <c r="L27" s="43"/>
      <c r="M27" s="195">
        <f aca="true" t="shared" si="3" ref="M27:M32">H27-I27</f>
        <v>116</v>
      </c>
      <c r="N27" s="117">
        <f>G27/N7</f>
        <v>0.2222222222222222</v>
      </c>
      <c r="O27" s="117"/>
      <c r="P27" s="118"/>
      <c r="Q27" s="120" t="s">
        <v>135</v>
      </c>
      <c r="R27" s="593"/>
      <c r="S27" s="594"/>
      <c r="T27" s="239"/>
      <c r="V27" s="345" t="str">
        <f t="shared" si="0"/>
        <v>так</v>
      </c>
      <c r="W27" s="345">
        <f t="shared" si="1"/>
      </c>
    </row>
    <row r="28" spans="1:23" s="30" customFormat="1" ht="19.5" customHeight="1">
      <c r="A28" s="127" t="s">
        <v>102</v>
      </c>
      <c r="B28" s="322" t="s">
        <v>65</v>
      </c>
      <c r="C28" s="316"/>
      <c r="D28" s="57">
        <v>2</v>
      </c>
      <c r="E28" s="57"/>
      <c r="F28" s="61"/>
      <c r="G28" s="172">
        <v>4</v>
      </c>
      <c r="H28" s="125">
        <f aca="true" t="shared" si="4" ref="H28:H35">G28*30</f>
        <v>120</v>
      </c>
      <c r="I28" s="43">
        <v>8</v>
      </c>
      <c r="J28" s="36" t="s">
        <v>135</v>
      </c>
      <c r="K28" s="43"/>
      <c r="L28" s="43" t="s">
        <v>164</v>
      </c>
      <c r="M28" s="195">
        <f t="shared" si="3"/>
        <v>112</v>
      </c>
      <c r="N28" s="58"/>
      <c r="O28" s="58"/>
      <c r="P28" s="59">
        <f>G28/11</f>
        <v>0.36363636363636365</v>
      </c>
      <c r="Q28" s="60"/>
      <c r="R28" s="595" t="s">
        <v>137</v>
      </c>
      <c r="S28" s="596"/>
      <c r="T28" s="240"/>
      <c r="V28" s="345">
        <f t="shared" si="0"/>
      </c>
      <c r="W28" s="345" t="str">
        <f t="shared" si="1"/>
        <v>так</v>
      </c>
    </row>
    <row r="29" spans="1:23" s="30" customFormat="1" ht="19.5" customHeight="1">
      <c r="A29" s="127" t="s">
        <v>103</v>
      </c>
      <c r="B29" s="328" t="s">
        <v>66</v>
      </c>
      <c r="C29" s="126">
        <v>2</v>
      </c>
      <c r="D29" s="37"/>
      <c r="E29" s="37"/>
      <c r="F29" s="37"/>
      <c r="G29" s="172">
        <v>4</v>
      </c>
      <c r="H29" s="125">
        <f t="shared" si="4"/>
        <v>120</v>
      </c>
      <c r="I29" s="57">
        <v>8</v>
      </c>
      <c r="J29" s="36" t="s">
        <v>135</v>
      </c>
      <c r="K29" s="43"/>
      <c r="L29" s="43" t="s">
        <v>164</v>
      </c>
      <c r="M29" s="57">
        <f t="shared" si="3"/>
        <v>112</v>
      </c>
      <c r="N29" s="58"/>
      <c r="O29" s="58"/>
      <c r="P29" s="59">
        <f>G29/P7</f>
        <v>0.36363636363636365</v>
      </c>
      <c r="Q29" s="60"/>
      <c r="R29" s="595" t="s">
        <v>137</v>
      </c>
      <c r="S29" s="596"/>
      <c r="T29" s="240"/>
      <c r="V29" s="345">
        <f t="shared" si="0"/>
      </c>
      <c r="W29" s="345" t="str">
        <f t="shared" si="1"/>
        <v>так</v>
      </c>
    </row>
    <row r="30" spans="1:23" s="32" customFormat="1" ht="19.5" customHeight="1">
      <c r="A30" s="127" t="s">
        <v>104</v>
      </c>
      <c r="B30" s="324" t="s">
        <v>141</v>
      </c>
      <c r="C30" s="126"/>
      <c r="D30" s="37">
        <v>1</v>
      </c>
      <c r="E30" s="37"/>
      <c r="F30" s="48"/>
      <c r="G30" s="172">
        <v>4</v>
      </c>
      <c r="H30" s="119">
        <f>G30*30</f>
        <v>120</v>
      </c>
      <c r="I30" s="113">
        <v>8</v>
      </c>
      <c r="J30" s="36" t="s">
        <v>135</v>
      </c>
      <c r="K30" s="43"/>
      <c r="L30" s="43" t="s">
        <v>164</v>
      </c>
      <c r="M30" s="37">
        <f t="shared" si="3"/>
        <v>112</v>
      </c>
      <c r="N30" s="58" t="e">
        <f>G30/#REF!</f>
        <v>#REF!</v>
      </c>
      <c r="O30" s="58"/>
      <c r="P30" s="64"/>
      <c r="Q30" s="191" t="s">
        <v>138</v>
      </c>
      <c r="R30" s="597"/>
      <c r="S30" s="598"/>
      <c r="T30" s="243"/>
      <c r="V30" s="345" t="str">
        <f t="shared" si="0"/>
        <v>так</v>
      </c>
      <c r="W30" s="345">
        <f t="shared" si="1"/>
      </c>
    </row>
    <row r="31" spans="1:23" s="32" customFormat="1" ht="19.5" customHeight="1">
      <c r="A31" s="127" t="s">
        <v>144</v>
      </c>
      <c r="B31" s="324" t="s">
        <v>18</v>
      </c>
      <c r="C31" s="126"/>
      <c r="D31" s="37">
        <v>2</v>
      </c>
      <c r="E31" s="37"/>
      <c r="F31" s="42"/>
      <c r="G31" s="172">
        <v>4</v>
      </c>
      <c r="H31" s="125">
        <f t="shared" si="4"/>
        <v>120</v>
      </c>
      <c r="I31" s="113">
        <v>8</v>
      </c>
      <c r="J31" s="36" t="s">
        <v>135</v>
      </c>
      <c r="K31" s="43"/>
      <c r="L31" s="43" t="s">
        <v>164</v>
      </c>
      <c r="M31" s="37">
        <f t="shared" si="3"/>
        <v>112</v>
      </c>
      <c r="N31" s="63"/>
      <c r="O31" s="63">
        <f>G31/11</f>
        <v>0.36363636363636365</v>
      </c>
      <c r="P31" s="64"/>
      <c r="Q31" s="45"/>
      <c r="R31" s="585" t="s">
        <v>138</v>
      </c>
      <c r="S31" s="586"/>
      <c r="T31" s="243"/>
      <c r="V31" s="345">
        <f t="shared" si="0"/>
      </c>
      <c r="W31" s="345" t="str">
        <f t="shared" si="1"/>
        <v>так</v>
      </c>
    </row>
    <row r="32" spans="1:23" s="32" customFormat="1" ht="19.5" customHeight="1">
      <c r="A32" s="127" t="s">
        <v>105</v>
      </c>
      <c r="B32" s="324" t="s">
        <v>21</v>
      </c>
      <c r="C32" s="126"/>
      <c r="D32" s="37">
        <v>2</v>
      </c>
      <c r="E32" s="37"/>
      <c r="F32" s="48"/>
      <c r="G32" s="172">
        <v>4</v>
      </c>
      <c r="H32" s="125">
        <f t="shared" si="4"/>
        <v>120</v>
      </c>
      <c r="I32" s="113">
        <v>8</v>
      </c>
      <c r="J32" s="36" t="s">
        <v>135</v>
      </c>
      <c r="K32" s="43"/>
      <c r="L32" s="43" t="s">
        <v>164</v>
      </c>
      <c r="M32" s="37">
        <f t="shared" si="3"/>
        <v>112</v>
      </c>
      <c r="N32" s="63"/>
      <c r="O32" s="63">
        <f>G32/11</f>
        <v>0.36363636363636365</v>
      </c>
      <c r="P32" s="64"/>
      <c r="Q32" s="60"/>
      <c r="R32" s="587" t="s">
        <v>138</v>
      </c>
      <c r="S32" s="588"/>
      <c r="T32" s="243"/>
      <c r="V32" s="345">
        <f t="shared" si="0"/>
      </c>
      <c r="W32" s="345" t="str">
        <f t="shared" si="1"/>
        <v>так</v>
      </c>
    </row>
    <row r="33" spans="1:23" s="32" customFormat="1" ht="19.5" customHeight="1">
      <c r="A33" s="127" t="s">
        <v>106</v>
      </c>
      <c r="B33" s="329" t="s">
        <v>17</v>
      </c>
      <c r="C33" s="126"/>
      <c r="D33" s="37"/>
      <c r="E33" s="37"/>
      <c r="F33" s="37"/>
      <c r="G33" s="83">
        <f>G35+G34</f>
        <v>5.5</v>
      </c>
      <c r="H33" s="125">
        <f t="shared" si="4"/>
        <v>165</v>
      </c>
      <c r="I33" s="187">
        <f>I35+I34</f>
        <v>16</v>
      </c>
      <c r="J33" s="187">
        <v>8</v>
      </c>
      <c r="K33" s="187"/>
      <c r="L33" s="187">
        <v>8</v>
      </c>
      <c r="M33" s="187">
        <f>M35+M34</f>
        <v>149</v>
      </c>
      <c r="N33" s="58"/>
      <c r="O33" s="58"/>
      <c r="P33" s="59"/>
      <c r="Q33" s="60"/>
      <c r="R33" s="589"/>
      <c r="S33" s="590"/>
      <c r="T33" s="243"/>
      <c r="V33" s="345">
        <f t="shared" si="0"/>
      </c>
      <c r="W33" s="345">
        <f t="shared" si="1"/>
      </c>
    </row>
    <row r="34" spans="1:23" s="32" customFormat="1" ht="19.5" customHeight="1">
      <c r="A34" s="127" t="s">
        <v>185</v>
      </c>
      <c r="B34" s="324" t="s">
        <v>17</v>
      </c>
      <c r="C34" s="126">
        <v>1</v>
      </c>
      <c r="D34" s="37"/>
      <c r="E34" s="37"/>
      <c r="F34" s="37"/>
      <c r="G34" s="83">
        <v>4.5</v>
      </c>
      <c r="H34" s="125">
        <f t="shared" si="4"/>
        <v>135</v>
      </c>
      <c r="I34" s="57">
        <v>12</v>
      </c>
      <c r="J34" s="57" t="s">
        <v>158</v>
      </c>
      <c r="K34" s="57"/>
      <c r="L34" s="57" t="s">
        <v>164</v>
      </c>
      <c r="M34" s="57">
        <f>H34-I34</f>
        <v>123</v>
      </c>
      <c r="N34" s="58">
        <f>G34/N7</f>
        <v>0.25</v>
      </c>
      <c r="O34" s="58"/>
      <c r="P34" s="59"/>
      <c r="Q34" s="140" t="s">
        <v>136</v>
      </c>
      <c r="R34" s="589"/>
      <c r="S34" s="590"/>
      <c r="T34" s="243"/>
      <c r="V34" s="345" t="str">
        <f t="shared" si="0"/>
        <v>так</v>
      </c>
      <c r="W34" s="345">
        <f t="shared" si="1"/>
      </c>
    </row>
    <row r="35" spans="1:23" s="32" customFormat="1" ht="19.5" customHeight="1" thickBot="1">
      <c r="A35" s="127" t="s">
        <v>186</v>
      </c>
      <c r="B35" s="324" t="s">
        <v>129</v>
      </c>
      <c r="C35" s="126"/>
      <c r="D35" s="37"/>
      <c r="E35" s="37">
        <v>2</v>
      </c>
      <c r="F35" s="37"/>
      <c r="G35" s="83">
        <v>1</v>
      </c>
      <c r="H35" s="125">
        <f t="shared" si="4"/>
        <v>30</v>
      </c>
      <c r="I35" s="57">
        <v>4</v>
      </c>
      <c r="J35" s="57"/>
      <c r="K35" s="57"/>
      <c r="L35" s="57" t="s">
        <v>135</v>
      </c>
      <c r="M35" s="57">
        <f>H35-I35</f>
        <v>26</v>
      </c>
      <c r="N35" s="58"/>
      <c r="O35" s="58">
        <f>G35/11</f>
        <v>0.09090909090909091</v>
      </c>
      <c r="P35" s="59"/>
      <c r="Q35" s="231"/>
      <c r="R35" s="591" t="s">
        <v>135</v>
      </c>
      <c r="S35" s="592"/>
      <c r="T35" s="244"/>
      <c r="V35" s="345">
        <f t="shared" si="0"/>
      </c>
      <c r="W35" s="345" t="str">
        <f t="shared" si="1"/>
        <v>так</v>
      </c>
    </row>
    <row r="36" spans="1:23" s="30" customFormat="1" ht="19.5" customHeight="1" thickBot="1">
      <c r="A36" s="682" t="s">
        <v>63</v>
      </c>
      <c r="B36" s="683"/>
      <c r="C36" s="325"/>
      <c r="D36" s="111"/>
      <c r="E36" s="111"/>
      <c r="F36" s="132"/>
      <c r="G36" s="89">
        <f>G30+G27+G28+G29+G31+G32+G33</f>
        <v>29.5</v>
      </c>
      <c r="H36" s="87">
        <f>H27+H28+H29+H31+H32+H33</f>
        <v>765</v>
      </c>
      <c r="I36" s="88">
        <f>I27+I28+I29+I31+I32+I33</f>
        <v>52</v>
      </c>
      <c r="J36" s="88">
        <v>44</v>
      </c>
      <c r="K36" s="88"/>
      <c r="L36" s="88">
        <v>28</v>
      </c>
      <c r="M36" s="89">
        <f>M27+M28+M29+M31+M32+M33</f>
        <v>713</v>
      </c>
      <c r="N36" s="136" t="e">
        <f>SUM(N27:N35)</f>
        <v>#REF!</v>
      </c>
      <c r="O36" s="90">
        <f>SUM(O27:O35)</f>
        <v>0.8181818181818182</v>
      </c>
      <c r="P36" s="112">
        <f>SUM(P27:P35)</f>
        <v>0.7272727272727273</v>
      </c>
      <c r="Q36" s="293" t="s">
        <v>159</v>
      </c>
      <c r="R36" s="579" t="s">
        <v>187</v>
      </c>
      <c r="S36" s="580"/>
      <c r="T36" s="245"/>
      <c r="V36" s="345"/>
      <c r="W36" s="345"/>
    </row>
    <row r="37" spans="1:23" s="30" customFormat="1" ht="19.5" customHeight="1" thickBot="1">
      <c r="A37" s="648" t="s">
        <v>115</v>
      </c>
      <c r="B37" s="649"/>
      <c r="C37" s="318"/>
      <c r="D37" s="151"/>
      <c r="E37" s="151"/>
      <c r="F37" s="207"/>
      <c r="G37" s="179">
        <f>G36+G25+G15</f>
        <v>51</v>
      </c>
      <c r="H37" s="186">
        <f>H36+H25</f>
        <v>1125</v>
      </c>
      <c r="I37" s="208">
        <f>I36+I25</f>
        <v>76</v>
      </c>
      <c r="J37" s="208">
        <f>J36+J25</f>
        <v>64</v>
      </c>
      <c r="K37" s="208"/>
      <c r="L37" s="208">
        <f>L36+L25</f>
        <v>32</v>
      </c>
      <c r="M37" s="179">
        <f>M36+M25</f>
        <v>1053</v>
      </c>
      <c r="N37" s="209" t="e">
        <f>N36+N25</f>
        <v>#REF!</v>
      </c>
      <c r="O37" s="208" t="e">
        <f>O36+O25</f>
        <v>#REF!</v>
      </c>
      <c r="P37" s="208" t="e">
        <f>P36+P25</f>
        <v>#REF!</v>
      </c>
      <c r="Q37" s="294" t="s">
        <v>165</v>
      </c>
      <c r="R37" s="581" t="s">
        <v>188</v>
      </c>
      <c r="S37" s="582"/>
      <c r="T37" s="245"/>
      <c r="V37" s="345"/>
      <c r="W37" s="345"/>
    </row>
    <row r="38" spans="1:23" s="30" customFormat="1" ht="19.5" customHeight="1" thickBot="1">
      <c r="A38" s="648" t="s">
        <v>90</v>
      </c>
      <c r="B38" s="668"/>
      <c r="C38" s="668"/>
      <c r="D38" s="668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49"/>
      <c r="V38" s="345">
        <f t="shared" si="0"/>
      </c>
      <c r="W38" s="345">
        <f t="shared" si="1"/>
      </c>
    </row>
    <row r="39" spans="1:23" s="30" customFormat="1" ht="19.5" customHeight="1" thickBot="1">
      <c r="A39" s="688" t="s">
        <v>183</v>
      </c>
      <c r="B39" s="689"/>
      <c r="C39" s="689"/>
      <c r="D39" s="689"/>
      <c r="E39" s="689"/>
      <c r="F39" s="689"/>
      <c r="G39" s="689"/>
      <c r="H39" s="689"/>
      <c r="I39" s="689"/>
      <c r="J39" s="689"/>
      <c r="K39" s="689"/>
      <c r="L39" s="689"/>
      <c r="M39" s="690"/>
      <c r="N39" s="307"/>
      <c r="O39" s="307"/>
      <c r="P39" s="307"/>
      <c r="Q39" s="668"/>
      <c r="R39" s="668"/>
      <c r="S39" s="668"/>
      <c r="T39" s="649"/>
      <c r="V39" s="345">
        <f t="shared" si="0"/>
      </c>
      <c r="W39" s="345">
        <f t="shared" si="1"/>
      </c>
    </row>
    <row r="40" spans="1:23" s="30" customFormat="1" ht="19.5" customHeight="1">
      <c r="A40" s="331" t="s">
        <v>108</v>
      </c>
      <c r="B40" s="327" t="s">
        <v>100</v>
      </c>
      <c r="C40" s="330"/>
      <c r="D40" s="211">
        <v>1</v>
      </c>
      <c r="E40" s="211"/>
      <c r="F40" s="212"/>
      <c r="G40" s="213">
        <v>3</v>
      </c>
      <c r="H40" s="119">
        <f>G40*30</f>
        <v>90</v>
      </c>
      <c r="I40" s="113">
        <v>4</v>
      </c>
      <c r="J40" s="113"/>
      <c r="K40" s="113"/>
      <c r="L40" s="113" t="s">
        <v>135</v>
      </c>
      <c r="M40" s="113">
        <f>H40-I40</f>
        <v>86</v>
      </c>
      <c r="N40" s="149"/>
      <c r="O40" s="149"/>
      <c r="P40" s="150"/>
      <c r="Q40" s="229" t="s">
        <v>135</v>
      </c>
      <c r="R40" s="583"/>
      <c r="S40" s="584"/>
      <c r="T40" s="239"/>
      <c r="V40" s="345" t="str">
        <f t="shared" si="0"/>
        <v>так</v>
      </c>
      <c r="W40" s="345">
        <f t="shared" si="1"/>
      </c>
    </row>
    <row r="41" spans="1:23" s="32" customFormat="1" ht="19.5" customHeight="1">
      <c r="A41" s="142" t="s">
        <v>109</v>
      </c>
      <c r="B41" s="322" t="s">
        <v>25</v>
      </c>
      <c r="C41" s="126"/>
      <c r="D41" s="37">
        <v>1</v>
      </c>
      <c r="E41" s="37"/>
      <c r="F41" s="48"/>
      <c r="G41" s="85">
        <v>3</v>
      </c>
      <c r="H41" s="119">
        <f>G41*30</f>
        <v>90</v>
      </c>
      <c r="I41" s="113">
        <v>4</v>
      </c>
      <c r="J41" s="113" t="s">
        <v>135</v>
      </c>
      <c r="K41" s="113"/>
      <c r="L41" s="113"/>
      <c r="M41" s="113">
        <f>H41-I41</f>
        <v>86</v>
      </c>
      <c r="N41" s="58" t="e">
        <f>G41/#REF!</f>
        <v>#REF!</v>
      </c>
      <c r="O41" s="58"/>
      <c r="P41" s="64"/>
      <c r="Q41" s="191" t="s">
        <v>135</v>
      </c>
      <c r="R41" s="585"/>
      <c r="S41" s="586"/>
      <c r="T41" s="243"/>
      <c r="V41" s="345" t="str">
        <f t="shared" si="0"/>
        <v>так</v>
      </c>
      <c r="W41" s="345">
        <f t="shared" si="1"/>
      </c>
    </row>
    <row r="42" spans="1:23" s="32" customFormat="1" ht="39" customHeight="1" thickBot="1">
      <c r="A42" s="143" t="s">
        <v>110</v>
      </c>
      <c r="B42" s="332" t="s">
        <v>24</v>
      </c>
      <c r="C42" s="126"/>
      <c r="D42" s="37">
        <v>2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135</v>
      </c>
      <c r="K42" s="113"/>
      <c r="L42" s="113"/>
      <c r="M42" s="113">
        <f>H42-I42</f>
        <v>86</v>
      </c>
      <c r="N42" s="58"/>
      <c r="O42" s="58"/>
      <c r="P42" s="64"/>
      <c r="Q42" s="191"/>
      <c r="R42" s="585" t="s">
        <v>135</v>
      </c>
      <c r="S42" s="586"/>
      <c r="T42" s="243"/>
      <c r="V42" s="345">
        <f t="shared" si="0"/>
      </c>
      <c r="W42" s="345" t="str">
        <f t="shared" si="1"/>
        <v>так</v>
      </c>
    </row>
    <row r="43" spans="1:23" s="30" customFormat="1" ht="19.5" customHeight="1" thickBot="1">
      <c r="A43" s="682" t="s">
        <v>184</v>
      </c>
      <c r="B43" s="691"/>
      <c r="C43" s="691"/>
      <c r="D43" s="691"/>
      <c r="E43" s="691"/>
      <c r="F43" s="691"/>
      <c r="G43" s="691"/>
      <c r="H43" s="691"/>
      <c r="I43" s="691"/>
      <c r="J43" s="691"/>
      <c r="K43" s="691"/>
      <c r="L43" s="691"/>
      <c r="M43" s="683"/>
      <c r="N43" s="307"/>
      <c r="O43" s="307"/>
      <c r="P43" s="307"/>
      <c r="Q43" s="668"/>
      <c r="R43" s="668"/>
      <c r="S43" s="668"/>
      <c r="T43" s="649"/>
      <c r="V43" s="342"/>
      <c r="W43" s="342"/>
    </row>
    <row r="44" spans="1:23" s="30" customFormat="1" ht="19.5" customHeight="1">
      <c r="A44" s="331" t="s">
        <v>108</v>
      </c>
      <c r="B44" s="334" t="s">
        <v>142</v>
      </c>
      <c r="C44" s="330"/>
      <c r="D44" s="211">
        <v>1</v>
      </c>
      <c r="E44" s="211"/>
      <c r="F44" s="212"/>
      <c r="G44" s="213">
        <v>3</v>
      </c>
      <c r="H44" s="119">
        <f>G44*30</f>
        <v>90</v>
      </c>
      <c r="I44" s="113">
        <v>4</v>
      </c>
      <c r="J44" s="113"/>
      <c r="K44" s="113"/>
      <c r="L44" s="113" t="s">
        <v>135</v>
      </c>
      <c r="M44" s="113">
        <f>H44-I44</f>
        <v>86</v>
      </c>
      <c r="N44" s="149"/>
      <c r="O44" s="149"/>
      <c r="P44" s="150"/>
      <c r="Q44" s="229" t="s">
        <v>135</v>
      </c>
      <c r="R44" s="583"/>
      <c r="S44" s="584"/>
      <c r="T44" s="239"/>
      <c r="V44" s="342"/>
      <c r="W44" s="342"/>
    </row>
    <row r="45" spans="1:23" s="32" customFormat="1" ht="19.5" customHeight="1">
      <c r="A45" s="142" t="s">
        <v>109</v>
      </c>
      <c r="B45" s="322" t="s">
        <v>98</v>
      </c>
      <c r="C45" s="126"/>
      <c r="D45" s="37">
        <v>1</v>
      </c>
      <c r="E45" s="37"/>
      <c r="F45" s="48"/>
      <c r="G45" s="85">
        <v>3</v>
      </c>
      <c r="H45" s="119">
        <f>G45*30</f>
        <v>90</v>
      </c>
      <c r="I45" s="113">
        <v>4</v>
      </c>
      <c r="J45" s="113" t="s">
        <v>135</v>
      </c>
      <c r="K45" s="113"/>
      <c r="L45" s="113"/>
      <c r="M45" s="113">
        <f>H45-I45</f>
        <v>86</v>
      </c>
      <c r="N45" s="58" t="e">
        <f>G45/#REF!</f>
        <v>#REF!</v>
      </c>
      <c r="O45" s="58"/>
      <c r="P45" s="64"/>
      <c r="Q45" s="191" t="s">
        <v>135</v>
      </c>
      <c r="R45" s="585"/>
      <c r="S45" s="586"/>
      <c r="T45" s="243"/>
      <c r="V45" s="344"/>
      <c r="W45" s="344"/>
    </row>
    <row r="46" spans="1:23" s="32" customFormat="1" ht="21.75" customHeight="1" thickBot="1">
      <c r="A46" s="143" t="s">
        <v>110</v>
      </c>
      <c r="B46" s="335" t="s">
        <v>99</v>
      </c>
      <c r="C46" s="167"/>
      <c r="D46" s="128">
        <v>2</v>
      </c>
      <c r="E46" s="128"/>
      <c r="F46" s="75"/>
      <c r="G46" s="141">
        <v>3</v>
      </c>
      <c r="H46" s="138">
        <f>G46*30</f>
        <v>90</v>
      </c>
      <c r="I46" s="113">
        <v>4</v>
      </c>
      <c r="J46" s="113" t="s">
        <v>135</v>
      </c>
      <c r="K46" s="131"/>
      <c r="L46" s="131"/>
      <c r="M46" s="131">
        <f>H46-I46</f>
        <v>86</v>
      </c>
      <c r="N46" s="63"/>
      <c r="O46" s="63"/>
      <c r="P46" s="64">
        <f>G46/11</f>
        <v>0.2727272727272727</v>
      </c>
      <c r="Q46" s="230"/>
      <c r="R46" s="567" t="s">
        <v>135</v>
      </c>
      <c r="S46" s="568"/>
      <c r="T46" s="244"/>
      <c r="V46" s="344"/>
      <c r="W46" s="344"/>
    </row>
    <row r="47" spans="1:23" s="30" customFormat="1" ht="19.5" customHeight="1" thickBot="1">
      <c r="A47" s="648" t="s">
        <v>116</v>
      </c>
      <c r="B47" s="649"/>
      <c r="C47" s="333"/>
      <c r="D47" s="214"/>
      <c r="E47" s="214"/>
      <c r="F47" s="214"/>
      <c r="G47" s="215">
        <f>SUM(G44:G46)</f>
        <v>9</v>
      </c>
      <c r="H47" s="300">
        <f>SUM(H45:H46)</f>
        <v>180</v>
      </c>
      <c r="I47" s="301">
        <f>SUM(I44:I46)</f>
        <v>12</v>
      </c>
      <c r="J47" s="301">
        <v>12</v>
      </c>
      <c r="K47" s="301"/>
      <c r="L47" s="301">
        <v>4</v>
      </c>
      <c r="M47" s="302">
        <f>SUM(M45:M46)</f>
        <v>172</v>
      </c>
      <c r="N47" s="216" t="e">
        <f>SUM(N45:N46)</f>
        <v>#REF!</v>
      </c>
      <c r="O47" s="217">
        <f>SUM(O45:O46)</f>
        <v>0</v>
      </c>
      <c r="P47" s="218">
        <f>SUM(P45:P46)</f>
        <v>0.2727272727272727</v>
      </c>
      <c r="Q47" s="295" t="s">
        <v>158</v>
      </c>
      <c r="R47" s="569" t="s">
        <v>135</v>
      </c>
      <c r="S47" s="570"/>
      <c r="T47" s="238"/>
      <c r="V47" s="342"/>
      <c r="W47" s="342"/>
    </row>
    <row r="48" spans="1:23" s="30" customFormat="1" ht="19.5" customHeight="1" thickBot="1">
      <c r="A48" s="633" t="s">
        <v>176</v>
      </c>
      <c r="B48" s="634"/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  <c r="S48" s="634"/>
      <c r="T48" s="582"/>
      <c r="V48" s="342"/>
      <c r="W48" s="342"/>
    </row>
    <row r="49" spans="1:23" s="30" customFormat="1" ht="19.5" customHeight="1">
      <c r="A49" s="331" t="s">
        <v>117</v>
      </c>
      <c r="B49" s="337" t="s">
        <v>61</v>
      </c>
      <c r="C49" s="336"/>
      <c r="D49" s="137">
        <v>3</v>
      </c>
      <c r="E49" s="137"/>
      <c r="F49" s="174"/>
      <c r="G49" s="176">
        <v>4.5</v>
      </c>
      <c r="H49" s="200">
        <f>G49*30</f>
        <v>135</v>
      </c>
      <c r="I49" s="219"/>
      <c r="J49" s="219"/>
      <c r="K49" s="219"/>
      <c r="L49" s="219"/>
      <c r="M49" s="220"/>
      <c r="N49" s="148"/>
      <c r="O49" s="149"/>
      <c r="P49" s="150"/>
      <c r="Q49" s="232"/>
      <c r="R49" s="571"/>
      <c r="S49" s="572"/>
      <c r="T49" s="242"/>
      <c r="V49" s="342"/>
      <c r="W49" s="342"/>
    </row>
    <row r="50" spans="1:23" s="30" customFormat="1" ht="19.5" customHeight="1" thickBot="1">
      <c r="A50" s="143" t="s">
        <v>128</v>
      </c>
      <c r="B50" s="332" t="s">
        <v>68</v>
      </c>
      <c r="C50" s="167"/>
      <c r="D50" s="128">
        <v>3</v>
      </c>
      <c r="E50" s="128"/>
      <c r="F50" s="77"/>
      <c r="G50" s="178">
        <v>22.5</v>
      </c>
      <c r="H50" s="145">
        <f>G50*30</f>
        <v>675</v>
      </c>
      <c r="I50" s="146"/>
      <c r="J50" s="146"/>
      <c r="K50" s="146"/>
      <c r="L50" s="146"/>
      <c r="M50" s="147"/>
      <c r="N50" s="144"/>
      <c r="O50" s="66"/>
      <c r="P50" s="67"/>
      <c r="Q50" s="299"/>
      <c r="R50" s="573"/>
      <c r="S50" s="574"/>
      <c r="T50" s="248"/>
      <c r="V50" s="342"/>
      <c r="W50" s="342"/>
    </row>
    <row r="51" spans="1:23" s="30" customFormat="1" ht="19.5" customHeight="1" thickBot="1">
      <c r="A51" s="637" t="s">
        <v>112</v>
      </c>
      <c r="B51" s="638"/>
      <c r="C51" s="318"/>
      <c r="D51" s="151"/>
      <c r="E51" s="151"/>
      <c r="F51" s="175"/>
      <c r="G51" s="221">
        <f>G49+G50</f>
        <v>27</v>
      </c>
      <c r="H51" s="134">
        <f>H49+H50</f>
        <v>810</v>
      </c>
      <c r="I51" s="152"/>
      <c r="J51" s="152"/>
      <c r="K51" s="152"/>
      <c r="L51" s="152"/>
      <c r="M51" s="153"/>
      <c r="N51" s="154"/>
      <c r="O51" s="155"/>
      <c r="P51" s="156"/>
      <c r="Q51" s="234"/>
      <c r="R51" s="575"/>
      <c r="S51" s="576"/>
      <c r="T51" s="245"/>
      <c r="V51" s="342"/>
      <c r="W51" s="342"/>
    </row>
    <row r="52" spans="1:23" s="33" customFormat="1" ht="19.5" customHeight="1" thickBot="1">
      <c r="A52" s="648" t="s">
        <v>177</v>
      </c>
      <c r="B52" s="668"/>
      <c r="C52" s="668"/>
      <c r="D52" s="668"/>
      <c r="E52" s="668"/>
      <c r="F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49"/>
      <c r="V52" s="346"/>
      <c r="W52" s="346"/>
    </row>
    <row r="53" spans="1:23" s="30" customFormat="1" ht="19.5" customHeight="1" thickBot="1">
      <c r="A53" s="331" t="s">
        <v>118</v>
      </c>
      <c r="B53" s="337" t="s">
        <v>58</v>
      </c>
      <c r="C53" s="336">
        <v>3</v>
      </c>
      <c r="D53" s="137"/>
      <c r="E53" s="137"/>
      <c r="F53" s="158"/>
      <c r="G53" s="159">
        <v>3</v>
      </c>
      <c r="H53" s="137">
        <f>G53*30</f>
        <v>90</v>
      </c>
      <c r="I53" s="660" t="s">
        <v>194</v>
      </c>
      <c r="J53" s="660"/>
      <c r="K53" s="660"/>
      <c r="L53" s="660"/>
      <c r="M53" s="660"/>
      <c r="N53" s="149"/>
      <c r="O53" s="149"/>
      <c r="P53" s="150"/>
      <c r="Q53" s="234"/>
      <c r="R53" s="575"/>
      <c r="S53" s="576"/>
      <c r="T53" s="245"/>
      <c r="V53" s="342"/>
      <c r="W53" s="342"/>
    </row>
    <row r="54" spans="1:23" s="30" customFormat="1" ht="19.5" customHeight="1" thickBot="1">
      <c r="A54" s="637" t="s">
        <v>113</v>
      </c>
      <c r="B54" s="638"/>
      <c r="C54" s="338"/>
      <c r="D54" s="160"/>
      <c r="E54" s="160"/>
      <c r="F54" s="160"/>
      <c r="G54" s="164">
        <f>G53</f>
        <v>3</v>
      </c>
      <c r="H54" s="165">
        <f>H53</f>
        <v>90</v>
      </c>
      <c r="I54" s="160"/>
      <c r="J54" s="162"/>
      <c r="K54" s="162"/>
      <c r="L54" s="162"/>
      <c r="M54" s="163"/>
      <c r="N54" s="161" t="e">
        <f>SUM(N44:N53)</f>
        <v>#REF!</v>
      </c>
      <c r="O54" s="68">
        <f>SUM(O44:O53)</f>
        <v>0</v>
      </c>
      <c r="P54" s="69">
        <f>SUM(P44:P53)</f>
        <v>0.5454545454545454</v>
      </c>
      <c r="Q54" s="233"/>
      <c r="R54" s="669"/>
      <c r="S54" s="670"/>
      <c r="T54" s="238"/>
      <c r="V54" s="342"/>
      <c r="W54" s="342"/>
    </row>
    <row r="55" spans="1:23" s="30" customFormat="1" ht="19.5" customHeight="1" thickBot="1">
      <c r="A55" s="654" t="s">
        <v>64</v>
      </c>
      <c r="B55" s="655"/>
      <c r="C55" s="338"/>
      <c r="D55" s="160"/>
      <c r="E55" s="160"/>
      <c r="F55" s="160"/>
      <c r="G55" s="164">
        <f>G54+G51+G37+G47</f>
        <v>90</v>
      </c>
      <c r="H55" s="164">
        <f>H54+H51+H37+H47</f>
        <v>2205</v>
      </c>
      <c r="I55" s="164">
        <f>I54+I51+I37+I47</f>
        <v>88</v>
      </c>
      <c r="J55" s="164">
        <f>J54+J51+J37+J47</f>
        <v>76</v>
      </c>
      <c r="K55" s="164"/>
      <c r="L55" s="164">
        <f>L54+L51+L37+L47</f>
        <v>36</v>
      </c>
      <c r="M55" s="164">
        <f>M47+M37</f>
        <v>1225</v>
      </c>
      <c r="N55" s="164" t="e">
        <f>N54+N51+N37+N47</f>
        <v>#REF!</v>
      </c>
      <c r="O55" s="164" t="e">
        <f>O54+O51+O37+O47</f>
        <v>#REF!</v>
      </c>
      <c r="P55" s="164" t="e">
        <f>P54+P51+P37+P47</f>
        <v>#REF!</v>
      </c>
      <c r="Q55" s="166" t="s">
        <v>161</v>
      </c>
      <c r="R55" s="671" t="s">
        <v>189</v>
      </c>
      <c r="S55" s="672"/>
      <c r="T55" s="245"/>
      <c r="V55" s="342"/>
      <c r="W55" s="342"/>
    </row>
    <row r="56" spans="1:23" s="30" customFormat="1" ht="19.5" customHeight="1">
      <c r="A56" s="91"/>
      <c r="B56" s="91"/>
      <c r="C56" s="70"/>
      <c r="D56" s="92"/>
      <c r="E56" s="92"/>
      <c r="F56" s="92"/>
      <c r="G56" s="311"/>
      <c r="H56" s="661" t="s">
        <v>149</v>
      </c>
      <c r="I56" s="662"/>
      <c r="J56" s="662"/>
      <c r="K56" s="662"/>
      <c r="L56" s="662"/>
      <c r="M56" s="662"/>
      <c r="N56" s="94" t="e">
        <f>#REF!</f>
        <v>#REF!</v>
      </c>
      <c r="O56" s="94" t="e">
        <f>#REF!</f>
        <v>#REF!</v>
      </c>
      <c r="P56" s="95" t="e">
        <f>#REF!</f>
        <v>#REF!</v>
      </c>
      <c r="Q56" s="227">
        <v>44</v>
      </c>
      <c r="R56" s="561">
        <v>60</v>
      </c>
      <c r="S56" s="562"/>
      <c r="T56" s="242"/>
      <c r="V56" s="342"/>
      <c r="W56" s="342"/>
    </row>
    <row r="57" spans="1:23" s="30" customFormat="1" ht="19.5" customHeight="1">
      <c r="A57" s="71"/>
      <c r="B57" s="72"/>
      <c r="C57" s="72"/>
      <c r="D57" s="72"/>
      <c r="E57" s="72"/>
      <c r="F57" s="72"/>
      <c r="G57" s="11"/>
      <c r="H57" s="666" t="s">
        <v>11</v>
      </c>
      <c r="I57" s="667"/>
      <c r="J57" s="667"/>
      <c r="K57" s="667"/>
      <c r="L57" s="667"/>
      <c r="M57" s="667"/>
      <c r="N57" s="37">
        <v>2</v>
      </c>
      <c r="O57" s="37">
        <v>2</v>
      </c>
      <c r="P57" s="65">
        <v>2</v>
      </c>
      <c r="Q57" s="73">
        <v>2</v>
      </c>
      <c r="R57" s="563">
        <v>3</v>
      </c>
      <c r="S57" s="564"/>
      <c r="T57" s="247"/>
      <c r="V57" s="342"/>
      <c r="W57" s="342"/>
    </row>
    <row r="58" spans="1:23" s="30" customFormat="1" ht="19.5" customHeight="1">
      <c r="A58" s="74" t="s">
        <v>14</v>
      </c>
      <c r="B58" s="72"/>
      <c r="C58" s="72"/>
      <c r="D58" s="72"/>
      <c r="E58" s="72"/>
      <c r="F58" s="72"/>
      <c r="G58" s="11"/>
      <c r="H58" s="666" t="s">
        <v>15</v>
      </c>
      <c r="I58" s="667"/>
      <c r="J58" s="667"/>
      <c r="K58" s="667"/>
      <c r="L58" s="667"/>
      <c r="M58" s="667"/>
      <c r="N58" s="37">
        <v>9</v>
      </c>
      <c r="O58" s="37">
        <v>3</v>
      </c>
      <c r="P58" s="65">
        <v>4</v>
      </c>
      <c r="Q58" s="73">
        <v>7</v>
      </c>
      <c r="R58" s="563">
        <v>6</v>
      </c>
      <c r="S58" s="564"/>
      <c r="T58" s="297" t="s">
        <v>163</v>
      </c>
      <c r="V58" s="342"/>
      <c r="W58" s="342"/>
    </row>
    <row r="59" spans="1:23" s="30" customFormat="1" ht="19.5" customHeight="1" thickBot="1">
      <c r="A59" s="74"/>
      <c r="B59" s="72"/>
      <c r="C59" s="72"/>
      <c r="D59" s="72"/>
      <c r="E59" s="72"/>
      <c r="F59" s="72"/>
      <c r="G59" s="11"/>
      <c r="H59" s="658" t="s">
        <v>12</v>
      </c>
      <c r="I59" s="659"/>
      <c r="J59" s="659"/>
      <c r="K59" s="659"/>
      <c r="L59" s="659"/>
      <c r="M59" s="659"/>
      <c r="N59" s="75"/>
      <c r="O59" s="75"/>
      <c r="P59" s="76">
        <v>1</v>
      </c>
      <c r="Q59" s="228"/>
      <c r="R59" s="565">
        <v>1</v>
      </c>
      <c r="S59" s="566"/>
      <c r="T59" s="298" t="s">
        <v>162</v>
      </c>
      <c r="V59" s="342"/>
      <c r="W59" s="342"/>
    </row>
    <row r="60" spans="1:23" s="30" customFormat="1" ht="19.5" customHeight="1" thickBot="1">
      <c r="A60" s="6"/>
      <c r="B60" s="7"/>
      <c r="C60" s="8"/>
      <c r="D60" s="8"/>
      <c r="E60" s="8"/>
      <c r="F60" s="7"/>
      <c r="G60" s="9"/>
      <c r="H60" s="656" t="s">
        <v>147</v>
      </c>
      <c r="I60" s="657"/>
      <c r="J60" s="657"/>
      <c r="K60" s="657"/>
      <c r="L60" s="657"/>
      <c r="M60" s="657"/>
      <c r="N60" s="96">
        <v>1</v>
      </c>
      <c r="O60" s="97">
        <v>3</v>
      </c>
      <c r="P60" s="97">
        <v>4</v>
      </c>
      <c r="Q60" s="628" t="s">
        <v>190</v>
      </c>
      <c r="R60" s="629"/>
      <c r="S60" s="630"/>
      <c r="T60" s="249"/>
      <c r="V60" s="342"/>
      <c r="W60" s="342"/>
    </row>
    <row r="61" spans="1:20" ht="16.5" thickBot="1">
      <c r="A61" s="6"/>
      <c r="B61" s="7"/>
      <c r="C61" s="8"/>
      <c r="D61" s="8"/>
      <c r="E61" s="8"/>
      <c r="F61" s="7"/>
      <c r="G61" s="9"/>
      <c r="P61" s="250"/>
      <c r="Q61" s="617">
        <v>60</v>
      </c>
      <c r="R61" s="618"/>
      <c r="S61" s="618"/>
      <c r="T61" s="296">
        <v>30</v>
      </c>
    </row>
    <row r="62" spans="1:19" ht="1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96</v>
      </c>
      <c r="C63" s="98"/>
      <c r="D63" s="663"/>
      <c r="E63" s="663"/>
      <c r="F63" s="664"/>
      <c r="G63" s="664"/>
      <c r="H63" s="98"/>
      <c r="I63" s="652" t="s">
        <v>97</v>
      </c>
      <c r="J63" s="653"/>
      <c r="K63" s="653"/>
      <c r="L63" s="80"/>
      <c r="M63" s="80"/>
      <c r="N63" s="80"/>
      <c r="O63" s="80"/>
      <c r="P63" s="80"/>
      <c r="Q63" s="188"/>
      <c r="R63" s="188"/>
      <c r="S63" s="80"/>
    </row>
    <row r="64" spans="1:19" ht="15.75">
      <c r="A64" s="80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80"/>
      <c r="M64" s="80"/>
      <c r="N64" s="80"/>
      <c r="O64" s="80"/>
      <c r="P64" s="80"/>
      <c r="Q64" s="80"/>
      <c r="R64" s="80"/>
      <c r="S64" s="80"/>
    </row>
    <row r="65" spans="1:19" ht="15.75">
      <c r="A65" s="80"/>
      <c r="B65" s="98" t="s">
        <v>192</v>
      </c>
      <c r="C65" s="98"/>
      <c r="D65" s="663"/>
      <c r="E65" s="663"/>
      <c r="F65" s="664"/>
      <c r="G65" s="664"/>
      <c r="H65" s="98"/>
      <c r="I65" s="652" t="s">
        <v>193</v>
      </c>
      <c r="J65" s="665"/>
      <c r="K65" s="665"/>
      <c r="L65" s="80"/>
      <c r="M65" s="80"/>
      <c r="N65" s="80"/>
      <c r="O65" s="80"/>
      <c r="P65" s="80"/>
      <c r="Q65" s="80"/>
      <c r="R65" s="80"/>
      <c r="S65" s="80"/>
    </row>
    <row r="66" spans="1:19" ht="1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</sheetData>
  <sheetProtection/>
  <mergeCells count="98">
    <mergeCell ref="A36:B36"/>
    <mergeCell ref="A39:M39"/>
    <mergeCell ref="A43:M43"/>
    <mergeCell ref="R40:S40"/>
    <mergeCell ref="R41:S41"/>
    <mergeCell ref="R42:S42"/>
    <mergeCell ref="Q39:T39"/>
    <mergeCell ref="Q43:T43"/>
    <mergeCell ref="R55:S55"/>
    <mergeCell ref="A47:B47"/>
    <mergeCell ref="Q2:T3"/>
    <mergeCell ref="A9:T9"/>
    <mergeCell ref="A10:T10"/>
    <mergeCell ref="A26:T26"/>
    <mergeCell ref="A38:T38"/>
    <mergeCell ref="A25:B25"/>
    <mergeCell ref="A2:A7"/>
    <mergeCell ref="C2:D3"/>
    <mergeCell ref="I53:M53"/>
    <mergeCell ref="H56:M56"/>
    <mergeCell ref="D65:G65"/>
    <mergeCell ref="I65:K65"/>
    <mergeCell ref="A51:B51"/>
    <mergeCell ref="H58:M58"/>
    <mergeCell ref="H57:M57"/>
    <mergeCell ref="A52:T52"/>
    <mergeCell ref="D63:G63"/>
    <mergeCell ref="R54:S54"/>
    <mergeCell ref="L4:L7"/>
    <mergeCell ref="A37:B37"/>
    <mergeCell ref="N2:P3"/>
    <mergeCell ref="K4:K7"/>
    <mergeCell ref="F4:F7"/>
    <mergeCell ref="I63:K63"/>
    <mergeCell ref="A55:B55"/>
    <mergeCell ref="H60:M60"/>
    <mergeCell ref="H59:M59"/>
    <mergeCell ref="A54:B54"/>
    <mergeCell ref="D4:D7"/>
    <mergeCell ref="A48:T48"/>
    <mergeCell ref="I3:L3"/>
    <mergeCell ref="H2:L2"/>
    <mergeCell ref="A15:B15"/>
    <mergeCell ref="E2:F3"/>
    <mergeCell ref="E4:E7"/>
    <mergeCell ref="A16:T16"/>
    <mergeCell ref="G2:G7"/>
    <mergeCell ref="C4:C7"/>
    <mergeCell ref="R14:S14"/>
    <mergeCell ref="J4:J7"/>
    <mergeCell ref="Q61:S61"/>
    <mergeCell ref="A1:S1"/>
    <mergeCell ref="Q4:S4"/>
    <mergeCell ref="M2:M7"/>
    <mergeCell ref="H3:H7"/>
    <mergeCell ref="N4:P4"/>
    <mergeCell ref="Q60:S60"/>
    <mergeCell ref="B2:B7"/>
    <mergeCell ref="R24:S24"/>
    <mergeCell ref="I4:I7"/>
    <mergeCell ref="R5:S5"/>
    <mergeCell ref="R7:S7"/>
    <mergeCell ref="R8:S8"/>
    <mergeCell ref="R17:S17"/>
    <mergeCell ref="R18:S18"/>
    <mergeCell ref="R11:S11"/>
    <mergeCell ref="R12:S12"/>
    <mergeCell ref="R13:S13"/>
    <mergeCell ref="R25:S25"/>
    <mergeCell ref="R27:S27"/>
    <mergeCell ref="R28:S28"/>
    <mergeCell ref="R29:S29"/>
    <mergeCell ref="R30:S30"/>
    <mergeCell ref="R19:S19"/>
    <mergeCell ref="R20:S20"/>
    <mergeCell ref="R21:S21"/>
    <mergeCell ref="R22:S22"/>
    <mergeCell ref="R23:S23"/>
    <mergeCell ref="R15:S15"/>
    <mergeCell ref="R36:S36"/>
    <mergeCell ref="R37:S37"/>
    <mergeCell ref="R44:S44"/>
    <mergeCell ref="R45:S45"/>
    <mergeCell ref="R31:S31"/>
    <mergeCell ref="R32:S32"/>
    <mergeCell ref="R33:S33"/>
    <mergeCell ref="R34:S34"/>
    <mergeCell ref="R35:S35"/>
    <mergeCell ref="R56:S56"/>
    <mergeCell ref="R57:S57"/>
    <mergeCell ref="R58:S58"/>
    <mergeCell ref="R59:S59"/>
    <mergeCell ref="R46:S46"/>
    <mergeCell ref="R47:S47"/>
    <mergeCell ref="R49:S49"/>
    <mergeCell ref="R50:S50"/>
    <mergeCell ref="R51:S51"/>
    <mergeCell ref="R53:S5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7" max="19" man="1"/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"/>
  <sheetViews>
    <sheetView view="pageBreakPreview" zoomScale="70" zoomScaleSheetLayoutView="70" zoomScalePageLayoutView="0" workbookViewId="0" topLeftCell="A1">
      <selection activeCell="U2" sqref="U2:U7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hidden="1" customWidth="1"/>
    <col min="8" max="8" width="8.875" style="78" hidden="1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hidden="1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14.375" style="78" customWidth="1"/>
    <col min="18" max="18" width="7.375" style="78" hidden="1" customWidth="1"/>
    <col min="19" max="19" width="1.75390625" style="79" hidden="1" customWidth="1"/>
    <col min="20" max="20" width="0" style="80" hidden="1" customWidth="1"/>
    <col min="21" max="21" width="27.875" style="0" customWidth="1"/>
    <col min="22" max="23" width="9.125" style="347" customWidth="1"/>
  </cols>
  <sheetData>
    <row r="1" spans="1:26" s="30" customFormat="1" ht="19.5" customHeight="1" thickBot="1">
      <c r="A1" s="619" t="s">
        <v>200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235"/>
      <c r="U1" s="29"/>
      <c r="V1" s="342"/>
      <c r="W1" s="342"/>
      <c r="X1" s="29"/>
      <c r="Y1" s="29"/>
      <c r="Z1" s="29"/>
    </row>
    <row r="2" spans="1:26" s="30" customFormat="1" ht="19.5" customHeight="1">
      <c r="A2" s="684" t="s">
        <v>13</v>
      </c>
      <c r="B2" s="631" t="s">
        <v>10</v>
      </c>
      <c r="C2" s="636" t="s">
        <v>93</v>
      </c>
      <c r="D2" s="687"/>
      <c r="E2" s="636" t="s">
        <v>81</v>
      </c>
      <c r="F2" s="636"/>
      <c r="G2" s="645" t="s">
        <v>20</v>
      </c>
      <c r="H2" s="635" t="s">
        <v>2</v>
      </c>
      <c r="I2" s="636"/>
      <c r="J2" s="636"/>
      <c r="K2" s="636"/>
      <c r="L2" s="636"/>
      <c r="M2" s="623" t="s">
        <v>60</v>
      </c>
      <c r="N2" s="636" t="s">
        <v>59</v>
      </c>
      <c r="O2" s="636"/>
      <c r="P2" s="650"/>
      <c r="Q2" s="628"/>
      <c r="R2" s="629"/>
      <c r="S2" s="629"/>
      <c r="T2" s="629"/>
      <c r="U2" s="692" t="s">
        <v>198</v>
      </c>
      <c r="V2" s="343"/>
      <c r="W2" s="343"/>
      <c r="X2" s="31"/>
      <c r="Y2" s="31"/>
      <c r="Z2" s="29"/>
    </row>
    <row r="3" spans="1:25" s="30" customFormat="1" ht="24.75" customHeight="1">
      <c r="A3" s="685"/>
      <c r="B3" s="626"/>
      <c r="C3" s="494"/>
      <c r="D3" s="494"/>
      <c r="E3" s="639"/>
      <c r="F3" s="639"/>
      <c r="G3" s="646"/>
      <c r="H3" s="624" t="s">
        <v>3</v>
      </c>
      <c r="I3" s="626" t="s">
        <v>4</v>
      </c>
      <c r="J3" s="626"/>
      <c r="K3" s="626"/>
      <c r="L3" s="626"/>
      <c r="M3" s="603"/>
      <c r="N3" s="639"/>
      <c r="O3" s="639"/>
      <c r="P3" s="651"/>
      <c r="Q3" s="673"/>
      <c r="R3" s="674"/>
      <c r="S3" s="674"/>
      <c r="T3" s="674"/>
      <c r="U3" s="692"/>
      <c r="V3" s="343"/>
      <c r="W3" s="343"/>
      <c r="X3" s="31"/>
      <c r="Y3" s="31"/>
    </row>
    <row r="4" spans="1:23" s="30" customFormat="1" ht="19.5" customHeight="1">
      <c r="A4" s="685"/>
      <c r="B4" s="626"/>
      <c r="C4" s="603" t="s">
        <v>5</v>
      </c>
      <c r="D4" s="603" t="s">
        <v>6</v>
      </c>
      <c r="E4" s="640" t="s">
        <v>82</v>
      </c>
      <c r="F4" s="640" t="s">
        <v>83</v>
      </c>
      <c r="G4" s="646"/>
      <c r="H4" s="624"/>
      <c r="I4" s="603" t="s">
        <v>1</v>
      </c>
      <c r="J4" s="603" t="s">
        <v>7</v>
      </c>
      <c r="K4" s="603" t="s">
        <v>8</v>
      </c>
      <c r="L4" s="603" t="s">
        <v>9</v>
      </c>
      <c r="M4" s="603"/>
      <c r="N4" s="626" t="s">
        <v>67</v>
      </c>
      <c r="O4" s="626"/>
      <c r="P4" s="627"/>
      <c r="Q4" s="620" t="s">
        <v>67</v>
      </c>
      <c r="R4" s="621"/>
      <c r="S4" s="622"/>
      <c r="T4" s="204" t="s">
        <v>146</v>
      </c>
      <c r="U4" s="692"/>
      <c r="V4" s="342"/>
      <c r="W4" s="342"/>
    </row>
    <row r="5" spans="1:23" s="30" customFormat="1" ht="19.5" customHeight="1">
      <c r="A5" s="685"/>
      <c r="B5" s="626"/>
      <c r="C5" s="603"/>
      <c r="D5" s="603"/>
      <c r="E5" s="640"/>
      <c r="F5" s="640"/>
      <c r="G5" s="646"/>
      <c r="H5" s="624"/>
      <c r="I5" s="603"/>
      <c r="J5" s="603"/>
      <c r="K5" s="603"/>
      <c r="L5" s="603"/>
      <c r="M5" s="603"/>
      <c r="N5" s="49">
        <v>1</v>
      </c>
      <c r="O5" s="49">
        <v>2</v>
      </c>
      <c r="P5" s="50">
        <v>3</v>
      </c>
      <c r="Q5" s="51">
        <v>1</v>
      </c>
      <c r="R5" s="605">
        <v>2</v>
      </c>
      <c r="S5" s="606"/>
      <c r="T5" s="50">
        <v>3</v>
      </c>
      <c r="U5" s="692"/>
      <c r="V5" s="342"/>
      <c r="W5" s="342"/>
    </row>
    <row r="6" spans="1:23" s="30" customFormat="1" ht="8.25" customHeight="1">
      <c r="A6" s="685"/>
      <c r="B6" s="626"/>
      <c r="C6" s="603"/>
      <c r="D6" s="603"/>
      <c r="E6" s="640"/>
      <c r="F6" s="640"/>
      <c r="G6" s="646"/>
      <c r="H6" s="624"/>
      <c r="I6" s="603"/>
      <c r="J6" s="603"/>
      <c r="K6" s="603"/>
      <c r="L6" s="603"/>
      <c r="M6" s="603"/>
      <c r="N6" s="52"/>
      <c r="O6" s="52"/>
      <c r="P6" s="53"/>
      <c r="Q6" s="54"/>
      <c r="R6" s="52"/>
      <c r="S6" s="55"/>
      <c r="T6" s="348"/>
      <c r="U6" s="692"/>
      <c r="V6" s="342"/>
      <c r="W6" s="342"/>
    </row>
    <row r="7" spans="1:23" s="30" customFormat="1" ht="19.5" customHeight="1" thickBot="1">
      <c r="A7" s="686"/>
      <c r="B7" s="632"/>
      <c r="C7" s="604"/>
      <c r="D7" s="604"/>
      <c r="E7" s="641"/>
      <c r="F7" s="641"/>
      <c r="G7" s="647"/>
      <c r="H7" s="625"/>
      <c r="I7" s="604"/>
      <c r="J7" s="604"/>
      <c r="K7" s="604"/>
      <c r="L7" s="604"/>
      <c r="M7" s="604"/>
      <c r="N7" s="103">
        <v>18</v>
      </c>
      <c r="O7" s="103">
        <v>11</v>
      </c>
      <c r="P7" s="104">
        <v>11</v>
      </c>
      <c r="Q7" s="105"/>
      <c r="R7" s="607"/>
      <c r="S7" s="608"/>
      <c r="T7" s="349"/>
      <c r="U7" s="692"/>
      <c r="V7" s="342"/>
      <c r="W7" s="342"/>
    </row>
    <row r="8" spans="1:34" s="30" customFormat="1" ht="19.5" customHeight="1">
      <c r="A8" s="351" t="s">
        <v>125</v>
      </c>
      <c r="B8" s="352" t="s">
        <v>23</v>
      </c>
      <c r="C8" s="353"/>
      <c r="D8" s="354">
        <v>1</v>
      </c>
      <c r="E8" s="354"/>
      <c r="F8" s="355"/>
      <c r="G8" s="356">
        <v>2.5</v>
      </c>
      <c r="H8" s="353">
        <f aca="true" t="shared" si="0" ref="H8:H16">G8*30</f>
        <v>75</v>
      </c>
      <c r="I8" s="354">
        <v>4</v>
      </c>
      <c r="J8" s="354"/>
      <c r="K8" s="354"/>
      <c r="L8" s="357" t="s">
        <v>135</v>
      </c>
      <c r="M8" s="358">
        <f aca="true" t="shared" si="1" ref="M8:M16">H8-I8</f>
        <v>71</v>
      </c>
      <c r="N8" s="354"/>
      <c r="O8" s="354"/>
      <c r="P8" s="359"/>
      <c r="Q8" s="360" t="s">
        <v>135</v>
      </c>
      <c r="R8" s="705"/>
      <c r="S8" s="706"/>
      <c r="T8" s="361"/>
      <c r="U8" s="345"/>
      <c r="V8" s="345" t="str">
        <f aca="true" t="shared" si="2" ref="V8:W16">IF(Q8&lt;&gt;"","так","")</f>
        <v>так</v>
      </c>
      <c r="W8" s="345">
        <f t="shared" si="2"/>
      </c>
      <c r="X8" s="34"/>
      <c r="Y8" s="34"/>
      <c r="Z8" s="34"/>
      <c r="AA8" s="35"/>
      <c r="AB8" s="35"/>
      <c r="AC8" s="35"/>
      <c r="AD8" s="34"/>
      <c r="AE8" s="34"/>
      <c r="AF8" s="34"/>
      <c r="AG8" s="29"/>
      <c r="AH8" s="29"/>
    </row>
    <row r="9" spans="1:23" s="30" customFormat="1" ht="19.5" customHeight="1">
      <c r="A9" s="362" t="s">
        <v>91</v>
      </c>
      <c r="B9" s="363" t="s">
        <v>49</v>
      </c>
      <c r="C9" s="364"/>
      <c r="D9" s="365">
        <v>1</v>
      </c>
      <c r="E9" s="365"/>
      <c r="F9" s="366"/>
      <c r="G9" s="367">
        <v>4</v>
      </c>
      <c r="H9" s="368">
        <f t="shared" si="0"/>
        <v>120</v>
      </c>
      <c r="I9" s="369">
        <v>4</v>
      </c>
      <c r="J9" s="341" t="s">
        <v>135</v>
      </c>
      <c r="K9" s="369"/>
      <c r="L9" s="369"/>
      <c r="M9" s="370">
        <f t="shared" si="1"/>
        <v>116</v>
      </c>
      <c r="N9" s="371">
        <f>G9/N7</f>
        <v>0.2222222222222222</v>
      </c>
      <c r="O9" s="371"/>
      <c r="P9" s="372"/>
      <c r="Q9" s="373" t="s">
        <v>135</v>
      </c>
      <c r="R9" s="697"/>
      <c r="S9" s="698"/>
      <c r="T9" s="374"/>
      <c r="U9" s="342"/>
      <c r="V9" s="345" t="str">
        <f t="shared" si="2"/>
        <v>так</v>
      </c>
      <c r="W9" s="345">
        <f t="shared" si="2"/>
      </c>
    </row>
    <row r="10" spans="1:23" s="30" customFormat="1" ht="19.5" customHeight="1">
      <c r="A10" s="362" t="s">
        <v>133</v>
      </c>
      <c r="B10" s="375" t="s">
        <v>16</v>
      </c>
      <c r="C10" s="353">
        <v>1</v>
      </c>
      <c r="D10" s="354"/>
      <c r="E10" s="354"/>
      <c r="F10" s="350"/>
      <c r="G10" s="376">
        <v>1.5</v>
      </c>
      <c r="H10" s="377">
        <f t="shared" si="0"/>
        <v>45</v>
      </c>
      <c r="I10" s="378">
        <v>2</v>
      </c>
      <c r="J10" s="378" t="s">
        <v>191</v>
      </c>
      <c r="K10" s="378"/>
      <c r="L10" s="379"/>
      <c r="M10" s="370">
        <f t="shared" si="1"/>
        <v>43</v>
      </c>
      <c r="N10" s="371"/>
      <c r="O10" s="380"/>
      <c r="P10" s="381"/>
      <c r="Q10" s="382" t="s">
        <v>191</v>
      </c>
      <c r="R10" s="701"/>
      <c r="S10" s="702"/>
      <c r="T10" s="374"/>
      <c r="U10" s="342"/>
      <c r="V10" s="345" t="str">
        <f t="shared" si="2"/>
        <v>так</v>
      </c>
      <c r="W10" s="345">
        <f t="shared" si="2"/>
      </c>
    </row>
    <row r="11" spans="1:23" s="30" customFormat="1" ht="19.5" customHeight="1" thickBot="1">
      <c r="A11" s="362" t="s">
        <v>134</v>
      </c>
      <c r="B11" s="375" t="s">
        <v>57</v>
      </c>
      <c r="C11" s="353"/>
      <c r="D11" s="354">
        <v>1</v>
      </c>
      <c r="E11" s="354"/>
      <c r="F11" s="350"/>
      <c r="G11" s="376">
        <v>1.5</v>
      </c>
      <c r="H11" s="377">
        <f t="shared" si="0"/>
        <v>45</v>
      </c>
      <c r="I11" s="383">
        <v>2</v>
      </c>
      <c r="J11" s="383" t="s">
        <v>191</v>
      </c>
      <c r="K11" s="383"/>
      <c r="L11" s="384"/>
      <c r="M11" s="385">
        <f t="shared" si="1"/>
        <v>43</v>
      </c>
      <c r="N11" s="371"/>
      <c r="O11" s="380"/>
      <c r="P11" s="381"/>
      <c r="Q11" s="386" t="s">
        <v>191</v>
      </c>
      <c r="R11" s="703"/>
      <c r="S11" s="704"/>
      <c r="T11" s="387"/>
      <c r="U11" s="342"/>
      <c r="V11" s="345" t="str">
        <f t="shared" si="2"/>
        <v>так</v>
      </c>
      <c r="W11" s="345">
        <f t="shared" si="2"/>
      </c>
    </row>
    <row r="12" spans="1:23" s="30" customFormat="1" ht="48" customHeight="1">
      <c r="A12" s="388" t="s">
        <v>101</v>
      </c>
      <c r="B12" s="389" t="s">
        <v>50</v>
      </c>
      <c r="C12" s="377"/>
      <c r="D12" s="390">
        <v>1</v>
      </c>
      <c r="E12" s="390"/>
      <c r="F12" s="391"/>
      <c r="G12" s="392">
        <v>4</v>
      </c>
      <c r="H12" s="377">
        <f t="shared" si="0"/>
        <v>120</v>
      </c>
      <c r="I12" s="369">
        <v>4</v>
      </c>
      <c r="J12" s="341" t="s">
        <v>135</v>
      </c>
      <c r="K12" s="369"/>
      <c r="L12" s="369"/>
      <c r="M12" s="370">
        <f t="shared" si="1"/>
        <v>116</v>
      </c>
      <c r="N12" s="393">
        <f>G12/N7</f>
        <v>0.2222222222222222</v>
      </c>
      <c r="O12" s="393"/>
      <c r="P12" s="394"/>
      <c r="Q12" s="395" t="s">
        <v>135</v>
      </c>
      <c r="R12" s="699"/>
      <c r="S12" s="700"/>
      <c r="T12" s="396"/>
      <c r="U12" s="342"/>
      <c r="V12" s="345" t="str">
        <f t="shared" si="2"/>
        <v>так</v>
      </c>
      <c r="W12" s="345">
        <f t="shared" si="2"/>
      </c>
    </row>
    <row r="13" spans="1:23" s="32" customFormat="1" ht="19.5" customHeight="1">
      <c r="A13" s="397" t="s">
        <v>104</v>
      </c>
      <c r="B13" s="375" t="s">
        <v>141</v>
      </c>
      <c r="C13" s="353"/>
      <c r="D13" s="354">
        <v>1</v>
      </c>
      <c r="E13" s="354"/>
      <c r="F13" s="350"/>
      <c r="G13" s="392">
        <v>4</v>
      </c>
      <c r="H13" s="368">
        <f t="shared" si="0"/>
        <v>120</v>
      </c>
      <c r="I13" s="398">
        <v>8</v>
      </c>
      <c r="J13" s="341" t="s">
        <v>135</v>
      </c>
      <c r="K13" s="369"/>
      <c r="L13" s="369" t="s">
        <v>164</v>
      </c>
      <c r="M13" s="354">
        <f t="shared" si="1"/>
        <v>112</v>
      </c>
      <c r="N13" s="371" t="e">
        <f>G13/#REF!</f>
        <v>#REF!</v>
      </c>
      <c r="O13" s="371"/>
      <c r="P13" s="381"/>
      <c r="Q13" s="399" t="s">
        <v>138</v>
      </c>
      <c r="R13" s="701"/>
      <c r="S13" s="702"/>
      <c r="T13" s="400"/>
      <c r="U13" s="344"/>
      <c r="V13" s="345" t="str">
        <f t="shared" si="2"/>
        <v>так</v>
      </c>
      <c r="W13" s="345">
        <f t="shared" si="2"/>
      </c>
    </row>
    <row r="14" spans="1:23" s="32" customFormat="1" ht="19.5" customHeight="1" thickBot="1">
      <c r="A14" s="397" t="s">
        <v>185</v>
      </c>
      <c r="B14" s="375" t="s">
        <v>17</v>
      </c>
      <c r="C14" s="353">
        <v>1</v>
      </c>
      <c r="D14" s="354"/>
      <c r="E14" s="354"/>
      <c r="F14" s="354"/>
      <c r="G14" s="356">
        <v>4.5</v>
      </c>
      <c r="H14" s="377">
        <f t="shared" si="0"/>
        <v>135</v>
      </c>
      <c r="I14" s="365">
        <v>12</v>
      </c>
      <c r="J14" s="365" t="s">
        <v>158</v>
      </c>
      <c r="K14" s="365"/>
      <c r="L14" s="365" t="s">
        <v>164</v>
      </c>
      <c r="M14" s="365">
        <f t="shared" si="1"/>
        <v>123</v>
      </c>
      <c r="N14" s="371">
        <f>G14/N7</f>
        <v>0.25</v>
      </c>
      <c r="O14" s="371"/>
      <c r="P14" s="372"/>
      <c r="Q14" s="401" t="s">
        <v>136</v>
      </c>
      <c r="R14" s="697"/>
      <c r="S14" s="698"/>
      <c r="T14" s="400"/>
      <c r="U14" s="344"/>
      <c r="V14" s="345" t="str">
        <f t="shared" si="2"/>
        <v>так</v>
      </c>
      <c r="W14" s="345">
        <f t="shared" si="2"/>
      </c>
    </row>
    <row r="15" spans="1:23" s="30" customFormat="1" ht="19.5" customHeight="1">
      <c r="A15" s="402" t="s">
        <v>108</v>
      </c>
      <c r="B15" s="389" t="s">
        <v>100</v>
      </c>
      <c r="C15" s="403"/>
      <c r="D15" s="404">
        <v>1</v>
      </c>
      <c r="E15" s="404"/>
      <c r="F15" s="405"/>
      <c r="G15" s="406">
        <v>3</v>
      </c>
      <c r="H15" s="368">
        <f t="shared" si="0"/>
        <v>90</v>
      </c>
      <c r="I15" s="398">
        <v>4</v>
      </c>
      <c r="J15" s="398"/>
      <c r="K15" s="398"/>
      <c r="L15" s="398" t="s">
        <v>135</v>
      </c>
      <c r="M15" s="398">
        <f t="shared" si="1"/>
        <v>86</v>
      </c>
      <c r="N15" s="407"/>
      <c r="O15" s="407"/>
      <c r="P15" s="408"/>
      <c r="Q15" s="409" t="s">
        <v>135</v>
      </c>
      <c r="R15" s="693"/>
      <c r="S15" s="694"/>
      <c r="T15" s="396"/>
      <c r="U15" s="342"/>
      <c r="V15" s="345" t="str">
        <f t="shared" si="2"/>
        <v>так</v>
      </c>
      <c r="W15" s="345">
        <f t="shared" si="2"/>
      </c>
    </row>
    <row r="16" spans="1:23" s="32" customFormat="1" ht="19.5" customHeight="1">
      <c r="A16" s="410" t="s">
        <v>109</v>
      </c>
      <c r="B16" s="363" t="s">
        <v>25</v>
      </c>
      <c r="C16" s="353"/>
      <c r="D16" s="354">
        <v>1</v>
      </c>
      <c r="E16" s="354"/>
      <c r="F16" s="350"/>
      <c r="G16" s="367">
        <v>3</v>
      </c>
      <c r="H16" s="368">
        <f t="shared" si="0"/>
        <v>90</v>
      </c>
      <c r="I16" s="398">
        <v>4</v>
      </c>
      <c r="J16" s="398" t="s">
        <v>135</v>
      </c>
      <c r="K16" s="398"/>
      <c r="L16" s="398"/>
      <c r="M16" s="398">
        <f t="shared" si="1"/>
        <v>86</v>
      </c>
      <c r="N16" s="371" t="e">
        <f>G16/#REF!</f>
        <v>#REF!</v>
      </c>
      <c r="O16" s="371"/>
      <c r="P16" s="381"/>
      <c r="Q16" s="399" t="s">
        <v>135</v>
      </c>
      <c r="R16" s="695"/>
      <c r="S16" s="696"/>
      <c r="T16" s="400"/>
      <c r="U16" s="344"/>
      <c r="V16" s="345" t="str">
        <f t="shared" si="2"/>
        <v>так</v>
      </c>
      <c r="W16" s="345">
        <f t="shared" si="2"/>
      </c>
    </row>
    <row r="17" spans="1:23" s="30" customFormat="1" ht="18.75">
      <c r="A17" s="272"/>
      <c r="B17" s="272" t="s">
        <v>199</v>
      </c>
      <c r="C17" s="272">
        <v>2</v>
      </c>
      <c r="D17" s="272">
        <v>7</v>
      </c>
      <c r="E17" s="272"/>
      <c r="F17" s="272"/>
      <c r="G17" s="272"/>
      <c r="H17" s="272"/>
      <c r="I17" s="272">
        <f>SUM(I8:I16)</f>
        <v>44</v>
      </c>
      <c r="J17" s="272"/>
      <c r="K17" s="272"/>
      <c r="L17" s="272"/>
      <c r="M17" s="272"/>
      <c r="N17" s="272"/>
      <c r="O17" s="272"/>
      <c r="P17" s="411"/>
      <c r="Q17" s="272"/>
      <c r="R17" s="272"/>
      <c r="S17" s="411"/>
      <c r="V17" s="342"/>
      <c r="W17" s="342"/>
    </row>
  </sheetData>
  <sheetProtection/>
  <autoFilter ref="V1:V16"/>
  <mergeCells count="34">
    <mergeCell ref="U2:U7"/>
    <mergeCell ref="R15:S15"/>
    <mergeCell ref="R16:S16"/>
    <mergeCell ref="R14:S14"/>
    <mergeCell ref="R12:S12"/>
    <mergeCell ref="R13:S13"/>
    <mergeCell ref="R10:S10"/>
    <mergeCell ref="R11:S11"/>
    <mergeCell ref="R9:S9"/>
    <mergeCell ref="R8:S8"/>
    <mergeCell ref="N4:P4"/>
    <mergeCell ref="Q4:S4"/>
    <mergeCell ref="R5:S5"/>
    <mergeCell ref="R7:S7"/>
    <mergeCell ref="H3:H7"/>
    <mergeCell ref="I3:L3"/>
    <mergeCell ref="K4:K7"/>
    <mergeCell ref="L4:L7"/>
    <mergeCell ref="C4:C7"/>
    <mergeCell ref="D4:D7"/>
    <mergeCell ref="E4:E7"/>
    <mergeCell ref="F4:F7"/>
    <mergeCell ref="I4:I7"/>
    <mergeCell ref="J4:J7"/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9.00390625" defaultRowHeight="12.75"/>
  <cols>
    <col min="1" max="1" width="11.625" style="78" customWidth="1"/>
    <col min="2" max="2" width="67.6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hidden="1" customWidth="1"/>
    <col min="8" max="8" width="8.875" style="78" hidden="1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hidden="1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hidden="1" customWidth="1"/>
    <col min="18" max="18" width="7.375" style="78" customWidth="1"/>
    <col min="19" max="19" width="1.75390625" style="79" customWidth="1"/>
    <col min="20" max="20" width="0" style="80" hidden="1" customWidth="1"/>
    <col min="21" max="21" width="25.375" style="0" customWidth="1"/>
    <col min="22" max="23" width="9.125" style="347" customWidth="1"/>
  </cols>
  <sheetData>
    <row r="1" spans="1:26" s="30" customFormat="1" ht="65.25" customHeight="1" thickBot="1">
      <c r="A1" s="708" t="s">
        <v>201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235"/>
      <c r="U1" s="29"/>
      <c r="V1" s="342"/>
      <c r="W1" s="342"/>
      <c r="X1" s="29"/>
      <c r="Y1" s="29"/>
      <c r="Z1" s="29"/>
    </row>
    <row r="2" spans="1:26" s="30" customFormat="1" ht="19.5" customHeight="1">
      <c r="A2" s="684" t="s">
        <v>13</v>
      </c>
      <c r="B2" s="631" t="s">
        <v>10</v>
      </c>
      <c r="C2" s="636" t="s">
        <v>93</v>
      </c>
      <c r="D2" s="687"/>
      <c r="E2" s="636" t="s">
        <v>81</v>
      </c>
      <c r="F2" s="636"/>
      <c r="G2" s="645" t="s">
        <v>20</v>
      </c>
      <c r="H2" s="635" t="s">
        <v>2</v>
      </c>
      <c r="I2" s="636"/>
      <c r="J2" s="636"/>
      <c r="K2" s="636"/>
      <c r="L2" s="636"/>
      <c r="M2" s="623" t="s">
        <v>60</v>
      </c>
      <c r="N2" s="636" t="s">
        <v>59</v>
      </c>
      <c r="O2" s="636"/>
      <c r="P2" s="650"/>
      <c r="Q2" s="628"/>
      <c r="R2" s="629"/>
      <c r="S2" s="629"/>
      <c r="T2" s="630"/>
      <c r="U2" s="692" t="s">
        <v>198</v>
      </c>
      <c r="V2" s="343"/>
      <c r="W2" s="343"/>
      <c r="X2" s="31"/>
      <c r="Y2" s="31"/>
      <c r="Z2" s="29"/>
    </row>
    <row r="3" spans="1:25" s="30" customFormat="1" ht="24.75" customHeight="1">
      <c r="A3" s="685"/>
      <c r="B3" s="626"/>
      <c r="C3" s="494"/>
      <c r="D3" s="494"/>
      <c r="E3" s="639"/>
      <c r="F3" s="639"/>
      <c r="G3" s="646"/>
      <c r="H3" s="624" t="s">
        <v>3</v>
      </c>
      <c r="I3" s="626" t="s">
        <v>4</v>
      </c>
      <c r="J3" s="626"/>
      <c r="K3" s="626"/>
      <c r="L3" s="626"/>
      <c r="M3" s="603"/>
      <c r="N3" s="639"/>
      <c r="O3" s="639"/>
      <c r="P3" s="651"/>
      <c r="Q3" s="673"/>
      <c r="R3" s="674"/>
      <c r="S3" s="674"/>
      <c r="T3" s="675"/>
      <c r="U3" s="692"/>
      <c r="V3" s="343"/>
      <c r="W3" s="343"/>
      <c r="X3" s="31"/>
      <c r="Y3" s="31"/>
    </row>
    <row r="4" spans="1:23" s="30" customFormat="1" ht="19.5" customHeight="1">
      <c r="A4" s="685"/>
      <c r="B4" s="626"/>
      <c r="C4" s="603" t="s">
        <v>5</v>
      </c>
      <c r="D4" s="603" t="s">
        <v>6</v>
      </c>
      <c r="E4" s="640" t="s">
        <v>82</v>
      </c>
      <c r="F4" s="640" t="s">
        <v>83</v>
      </c>
      <c r="G4" s="646"/>
      <c r="H4" s="624"/>
      <c r="I4" s="603" t="s">
        <v>1</v>
      </c>
      <c r="J4" s="603" t="s">
        <v>7</v>
      </c>
      <c r="K4" s="603" t="s">
        <v>8</v>
      </c>
      <c r="L4" s="603" t="s">
        <v>9</v>
      </c>
      <c r="M4" s="603"/>
      <c r="N4" s="626" t="s">
        <v>67</v>
      </c>
      <c r="O4" s="626"/>
      <c r="P4" s="627"/>
      <c r="Q4" s="620" t="s">
        <v>67</v>
      </c>
      <c r="R4" s="621"/>
      <c r="S4" s="622"/>
      <c r="T4" s="204" t="s">
        <v>146</v>
      </c>
      <c r="U4" s="692"/>
      <c r="V4" s="342"/>
      <c r="W4" s="342"/>
    </row>
    <row r="5" spans="1:23" s="30" customFormat="1" ht="19.5" customHeight="1">
      <c r="A5" s="685"/>
      <c r="B5" s="626"/>
      <c r="C5" s="603"/>
      <c r="D5" s="603"/>
      <c r="E5" s="640"/>
      <c r="F5" s="640"/>
      <c r="G5" s="646"/>
      <c r="H5" s="624"/>
      <c r="I5" s="603"/>
      <c r="J5" s="603"/>
      <c r="K5" s="603"/>
      <c r="L5" s="603"/>
      <c r="M5" s="603"/>
      <c r="N5" s="49">
        <v>1</v>
      </c>
      <c r="O5" s="49">
        <v>2</v>
      </c>
      <c r="P5" s="50">
        <v>3</v>
      </c>
      <c r="Q5" s="51">
        <v>1</v>
      </c>
      <c r="R5" s="605">
        <v>2</v>
      </c>
      <c r="S5" s="606"/>
      <c r="T5" s="49">
        <v>3</v>
      </c>
      <c r="U5" s="692"/>
      <c r="V5" s="342"/>
      <c r="W5" s="342"/>
    </row>
    <row r="6" spans="1:23" s="30" customFormat="1" ht="8.25" customHeight="1" hidden="1">
      <c r="A6" s="685"/>
      <c r="B6" s="626"/>
      <c r="C6" s="603"/>
      <c r="D6" s="603"/>
      <c r="E6" s="640"/>
      <c r="F6" s="640"/>
      <c r="G6" s="646"/>
      <c r="H6" s="624"/>
      <c r="I6" s="603"/>
      <c r="J6" s="603"/>
      <c r="K6" s="603"/>
      <c r="L6" s="603"/>
      <c r="M6" s="603"/>
      <c r="N6" s="52"/>
      <c r="O6" s="52"/>
      <c r="P6" s="53"/>
      <c r="Q6" s="54"/>
      <c r="R6" s="52"/>
      <c r="S6" s="55"/>
      <c r="T6" s="205"/>
      <c r="U6" s="692"/>
      <c r="V6" s="342"/>
      <c r="W6" s="342"/>
    </row>
    <row r="7" spans="1:23" s="30" customFormat="1" ht="19.5" customHeight="1">
      <c r="A7" s="709"/>
      <c r="B7" s="710"/>
      <c r="C7" s="712"/>
      <c r="D7" s="712"/>
      <c r="E7" s="714"/>
      <c r="F7" s="714"/>
      <c r="G7" s="711"/>
      <c r="H7" s="713"/>
      <c r="I7" s="712"/>
      <c r="J7" s="712"/>
      <c r="K7" s="712"/>
      <c r="L7" s="712"/>
      <c r="M7" s="712"/>
      <c r="N7" s="412">
        <v>18</v>
      </c>
      <c r="O7" s="412">
        <v>11</v>
      </c>
      <c r="P7" s="413">
        <v>11</v>
      </c>
      <c r="Q7" s="414"/>
      <c r="R7" s="718"/>
      <c r="S7" s="719"/>
      <c r="T7" s="414"/>
      <c r="U7" s="707"/>
      <c r="V7" s="342"/>
      <c r="W7" s="342"/>
    </row>
    <row r="8" spans="1:34" s="30" customFormat="1" ht="19.5" customHeight="1">
      <c r="A8" s="415" t="s">
        <v>126</v>
      </c>
      <c r="B8" s="416" t="s">
        <v>23</v>
      </c>
      <c r="C8" s="354">
        <v>2</v>
      </c>
      <c r="D8" s="354"/>
      <c r="E8" s="354"/>
      <c r="F8" s="355"/>
      <c r="G8" s="417">
        <v>4</v>
      </c>
      <c r="H8" s="354">
        <f>G8*30</f>
        <v>120</v>
      </c>
      <c r="I8" s="354">
        <v>4</v>
      </c>
      <c r="J8" s="354"/>
      <c r="K8" s="354"/>
      <c r="L8" s="341" t="s">
        <v>135</v>
      </c>
      <c r="M8" s="341">
        <f>H8-I8</f>
        <v>116</v>
      </c>
      <c r="N8" s="354"/>
      <c r="O8" s="354"/>
      <c r="P8" s="354"/>
      <c r="Q8" s="354"/>
      <c r="R8" s="717" t="s">
        <v>135</v>
      </c>
      <c r="S8" s="717"/>
      <c r="T8" s="345"/>
      <c r="U8" s="345"/>
      <c r="V8" s="345">
        <f aca="true" t="shared" si="0" ref="V8:W18">IF(Q8&lt;&gt;"","так","")</f>
      </c>
      <c r="W8" s="345" t="str">
        <f t="shared" si="0"/>
        <v>так</v>
      </c>
      <c r="X8" s="34"/>
      <c r="Y8" s="34"/>
      <c r="Z8" s="34"/>
      <c r="AA8" s="35"/>
      <c r="AB8" s="35"/>
      <c r="AC8" s="35"/>
      <c r="AD8" s="34"/>
      <c r="AE8" s="34"/>
      <c r="AF8" s="34"/>
      <c r="AG8" s="29"/>
      <c r="AH8" s="29"/>
    </row>
    <row r="9" spans="1:34" s="30" customFormat="1" ht="19.5" customHeight="1" hidden="1" thickBot="1">
      <c r="A9" s="415"/>
      <c r="B9" s="416"/>
      <c r="C9" s="354"/>
      <c r="D9" s="354"/>
      <c r="E9" s="354"/>
      <c r="F9" s="355"/>
      <c r="G9" s="417"/>
      <c r="H9" s="354"/>
      <c r="I9" s="354"/>
      <c r="J9" s="354"/>
      <c r="K9" s="354"/>
      <c r="L9" s="341"/>
      <c r="M9" s="341"/>
      <c r="N9" s="354"/>
      <c r="O9" s="354"/>
      <c r="P9" s="354"/>
      <c r="Q9" s="354"/>
      <c r="R9" s="717"/>
      <c r="S9" s="717"/>
      <c r="T9" s="345"/>
      <c r="U9" s="345"/>
      <c r="V9" s="345">
        <f t="shared" si="0"/>
      </c>
      <c r="W9" s="345">
        <f t="shared" si="0"/>
      </c>
      <c r="X9" s="34"/>
      <c r="Y9" s="34"/>
      <c r="Z9" s="34"/>
      <c r="AA9" s="35"/>
      <c r="AB9" s="35"/>
      <c r="AC9" s="35"/>
      <c r="AD9" s="34"/>
      <c r="AE9" s="34"/>
      <c r="AF9" s="34"/>
      <c r="AG9" s="29"/>
      <c r="AH9" s="29"/>
    </row>
    <row r="10" spans="1:23" s="30" customFormat="1" ht="19.5" customHeight="1">
      <c r="A10" s="418" t="s">
        <v>86</v>
      </c>
      <c r="B10" s="419" t="s">
        <v>22</v>
      </c>
      <c r="C10" s="420"/>
      <c r="D10" s="420">
        <v>2</v>
      </c>
      <c r="E10" s="420"/>
      <c r="F10" s="421"/>
      <c r="G10" s="369">
        <v>1</v>
      </c>
      <c r="H10" s="354">
        <f aca="true" t="shared" si="1" ref="H10:H18">G10*30</f>
        <v>30</v>
      </c>
      <c r="I10" s="369">
        <v>4</v>
      </c>
      <c r="J10" s="341" t="s">
        <v>135</v>
      </c>
      <c r="K10" s="369"/>
      <c r="L10" s="369"/>
      <c r="M10" s="379">
        <f aca="true" t="shared" si="2" ref="M10:M18">H10-I10</f>
        <v>26</v>
      </c>
      <c r="N10" s="355"/>
      <c r="O10" s="355"/>
      <c r="P10" s="355"/>
      <c r="Q10" s="355"/>
      <c r="R10" s="715" t="s">
        <v>135</v>
      </c>
      <c r="S10" s="715"/>
      <c r="T10" s="342"/>
      <c r="U10" s="342"/>
      <c r="V10" s="345">
        <f t="shared" si="0"/>
      </c>
      <c r="W10" s="345" t="str">
        <f t="shared" si="0"/>
        <v>так</v>
      </c>
    </row>
    <row r="11" spans="1:23" s="30" customFormat="1" ht="19.5" customHeight="1">
      <c r="A11" s="418" t="s">
        <v>87</v>
      </c>
      <c r="B11" s="422" t="s">
        <v>88</v>
      </c>
      <c r="C11" s="420"/>
      <c r="D11" s="420">
        <v>2</v>
      </c>
      <c r="E11" s="420"/>
      <c r="F11" s="421"/>
      <c r="G11" s="369">
        <v>2</v>
      </c>
      <c r="H11" s="354">
        <f t="shared" si="1"/>
        <v>60</v>
      </c>
      <c r="I11" s="369">
        <v>4</v>
      </c>
      <c r="J11" s="341" t="s">
        <v>135</v>
      </c>
      <c r="K11" s="369"/>
      <c r="L11" s="369"/>
      <c r="M11" s="379">
        <f t="shared" si="2"/>
        <v>56</v>
      </c>
      <c r="N11" s="355"/>
      <c r="O11" s="355"/>
      <c r="P11" s="355"/>
      <c r="Q11" s="423"/>
      <c r="R11" s="715" t="s">
        <v>135</v>
      </c>
      <c r="S11" s="715"/>
      <c r="T11" s="342"/>
      <c r="U11" s="342"/>
      <c r="V11" s="345">
        <f t="shared" si="0"/>
      </c>
      <c r="W11" s="345" t="str">
        <f t="shared" si="0"/>
        <v>так</v>
      </c>
    </row>
    <row r="12" spans="1:23" s="30" customFormat="1" ht="19.5" customHeight="1">
      <c r="A12" s="418" t="s">
        <v>92</v>
      </c>
      <c r="B12" s="424" t="s">
        <v>19</v>
      </c>
      <c r="C12" s="365">
        <v>2</v>
      </c>
      <c r="D12" s="365"/>
      <c r="E12" s="365"/>
      <c r="F12" s="366"/>
      <c r="G12" s="425">
        <v>5</v>
      </c>
      <c r="H12" s="354">
        <f t="shared" si="1"/>
        <v>150</v>
      </c>
      <c r="I12" s="365">
        <v>8</v>
      </c>
      <c r="J12" s="365" t="s">
        <v>135</v>
      </c>
      <c r="K12" s="365"/>
      <c r="L12" s="365" t="s">
        <v>135</v>
      </c>
      <c r="M12" s="379">
        <f t="shared" si="2"/>
        <v>142</v>
      </c>
      <c r="N12" s="371">
        <f>G12/N7</f>
        <v>0.2777777777777778</v>
      </c>
      <c r="O12" s="371"/>
      <c r="P12" s="426"/>
      <c r="Q12" s="355"/>
      <c r="R12" s="716" t="s">
        <v>158</v>
      </c>
      <c r="S12" s="716"/>
      <c r="T12" s="342"/>
      <c r="U12" s="342"/>
      <c r="V12" s="345">
        <f t="shared" si="0"/>
      </c>
      <c r="W12" s="345" t="str">
        <f t="shared" si="0"/>
        <v>так</v>
      </c>
    </row>
    <row r="13" spans="1:23" s="30" customFormat="1" ht="19.5" customHeight="1">
      <c r="A13" s="428" t="s">
        <v>102</v>
      </c>
      <c r="B13" s="429" t="s">
        <v>65</v>
      </c>
      <c r="C13" s="365"/>
      <c r="D13" s="365">
        <v>2</v>
      </c>
      <c r="E13" s="365"/>
      <c r="F13" s="366"/>
      <c r="G13" s="430">
        <v>4</v>
      </c>
      <c r="H13" s="365">
        <f t="shared" si="1"/>
        <v>120</v>
      </c>
      <c r="I13" s="369">
        <v>8</v>
      </c>
      <c r="J13" s="341" t="s">
        <v>135</v>
      </c>
      <c r="K13" s="369"/>
      <c r="L13" s="369" t="s">
        <v>164</v>
      </c>
      <c r="M13" s="379">
        <f t="shared" si="2"/>
        <v>112</v>
      </c>
      <c r="N13" s="371"/>
      <c r="O13" s="371"/>
      <c r="P13" s="371">
        <f>G13/11</f>
        <v>0.36363636363636365</v>
      </c>
      <c r="Q13" s="431"/>
      <c r="R13" s="721" t="s">
        <v>137</v>
      </c>
      <c r="S13" s="721"/>
      <c r="T13" s="342"/>
      <c r="U13" s="342"/>
      <c r="V13" s="345">
        <f t="shared" si="0"/>
      </c>
      <c r="W13" s="345" t="str">
        <f t="shared" si="0"/>
        <v>так</v>
      </c>
    </row>
    <row r="14" spans="1:23" s="30" customFormat="1" ht="19.5" customHeight="1">
      <c r="A14" s="428" t="s">
        <v>103</v>
      </c>
      <c r="B14" s="432" t="s">
        <v>66</v>
      </c>
      <c r="C14" s="354">
        <v>2</v>
      </c>
      <c r="D14" s="354"/>
      <c r="E14" s="354"/>
      <c r="F14" s="354"/>
      <c r="G14" s="430">
        <v>4</v>
      </c>
      <c r="H14" s="365">
        <f t="shared" si="1"/>
        <v>120</v>
      </c>
      <c r="I14" s="365">
        <v>8</v>
      </c>
      <c r="J14" s="341" t="s">
        <v>135</v>
      </c>
      <c r="K14" s="369"/>
      <c r="L14" s="369" t="s">
        <v>164</v>
      </c>
      <c r="M14" s="365">
        <f t="shared" si="2"/>
        <v>112</v>
      </c>
      <c r="N14" s="371"/>
      <c r="O14" s="371"/>
      <c r="P14" s="371">
        <f>G14/P7</f>
        <v>0.36363636363636365</v>
      </c>
      <c r="Q14" s="431"/>
      <c r="R14" s="721" t="s">
        <v>137</v>
      </c>
      <c r="S14" s="721"/>
      <c r="T14" s="342"/>
      <c r="U14" s="342"/>
      <c r="V14" s="345">
        <f t="shared" si="0"/>
      </c>
      <c r="W14" s="345" t="str">
        <f t="shared" si="0"/>
        <v>так</v>
      </c>
    </row>
    <row r="15" spans="1:23" s="32" customFormat="1" ht="19.5" customHeight="1">
      <c r="A15" s="428" t="s">
        <v>144</v>
      </c>
      <c r="B15" s="432" t="s">
        <v>18</v>
      </c>
      <c r="C15" s="354"/>
      <c r="D15" s="354">
        <v>2</v>
      </c>
      <c r="E15" s="354"/>
      <c r="F15" s="421"/>
      <c r="G15" s="430">
        <v>4</v>
      </c>
      <c r="H15" s="365">
        <f t="shared" si="1"/>
        <v>120</v>
      </c>
      <c r="I15" s="354">
        <v>8</v>
      </c>
      <c r="J15" s="341" t="s">
        <v>135</v>
      </c>
      <c r="K15" s="369"/>
      <c r="L15" s="369" t="s">
        <v>164</v>
      </c>
      <c r="M15" s="354">
        <f t="shared" si="2"/>
        <v>112</v>
      </c>
      <c r="N15" s="380"/>
      <c r="O15" s="380">
        <f>G15/11</f>
        <v>0.36363636363636365</v>
      </c>
      <c r="P15" s="380"/>
      <c r="Q15" s="421"/>
      <c r="R15" s="716" t="s">
        <v>138</v>
      </c>
      <c r="S15" s="716"/>
      <c r="T15" s="344"/>
      <c r="U15" s="344"/>
      <c r="V15" s="345">
        <f t="shared" si="0"/>
      </c>
      <c r="W15" s="345" t="str">
        <f t="shared" si="0"/>
        <v>так</v>
      </c>
    </row>
    <row r="16" spans="1:23" s="32" customFormat="1" ht="19.5" customHeight="1">
      <c r="A16" s="428" t="s">
        <v>105</v>
      </c>
      <c r="B16" s="432" t="s">
        <v>21</v>
      </c>
      <c r="C16" s="354"/>
      <c r="D16" s="354">
        <v>2</v>
      </c>
      <c r="E16" s="354"/>
      <c r="F16" s="350"/>
      <c r="G16" s="430">
        <v>4</v>
      </c>
      <c r="H16" s="365">
        <f t="shared" si="1"/>
        <v>120</v>
      </c>
      <c r="I16" s="354">
        <v>8</v>
      </c>
      <c r="J16" s="341" t="s">
        <v>135</v>
      </c>
      <c r="K16" s="369"/>
      <c r="L16" s="369" t="s">
        <v>164</v>
      </c>
      <c r="M16" s="354">
        <f t="shared" si="2"/>
        <v>112</v>
      </c>
      <c r="N16" s="380"/>
      <c r="O16" s="380">
        <f>G16/11</f>
        <v>0.36363636363636365</v>
      </c>
      <c r="P16" s="380"/>
      <c r="Q16" s="431"/>
      <c r="R16" s="722" t="s">
        <v>138</v>
      </c>
      <c r="S16" s="722"/>
      <c r="T16" s="344"/>
      <c r="U16" s="344"/>
      <c r="V16" s="345">
        <f t="shared" si="0"/>
      </c>
      <c r="W16" s="345" t="str">
        <f t="shared" si="0"/>
        <v>так</v>
      </c>
    </row>
    <row r="17" spans="1:23" s="32" customFormat="1" ht="19.5" customHeight="1">
      <c r="A17" s="428" t="s">
        <v>186</v>
      </c>
      <c r="B17" s="432" t="s">
        <v>129</v>
      </c>
      <c r="C17" s="354"/>
      <c r="D17" s="354"/>
      <c r="E17" s="354">
        <v>2</v>
      </c>
      <c r="F17" s="354"/>
      <c r="G17" s="417">
        <v>1</v>
      </c>
      <c r="H17" s="365">
        <f t="shared" si="1"/>
        <v>30</v>
      </c>
      <c r="I17" s="365">
        <v>4</v>
      </c>
      <c r="J17" s="365"/>
      <c r="K17" s="365"/>
      <c r="L17" s="365" t="s">
        <v>135</v>
      </c>
      <c r="M17" s="365">
        <f t="shared" si="2"/>
        <v>26</v>
      </c>
      <c r="N17" s="371"/>
      <c r="O17" s="371">
        <f>G17/11</f>
        <v>0.09090909090909091</v>
      </c>
      <c r="P17" s="371"/>
      <c r="Q17" s="431"/>
      <c r="R17" s="720" t="s">
        <v>135</v>
      </c>
      <c r="S17" s="720"/>
      <c r="T17" s="344"/>
      <c r="U17" s="344"/>
      <c r="V17" s="345">
        <f t="shared" si="0"/>
      </c>
      <c r="W17" s="345" t="str">
        <f t="shared" si="0"/>
        <v>так</v>
      </c>
    </row>
    <row r="18" spans="1:23" s="32" customFormat="1" ht="39" customHeight="1">
      <c r="A18" s="428" t="s">
        <v>110</v>
      </c>
      <c r="B18" s="432" t="s">
        <v>24</v>
      </c>
      <c r="C18" s="354"/>
      <c r="D18" s="354">
        <v>2</v>
      </c>
      <c r="E18" s="354"/>
      <c r="F18" s="350"/>
      <c r="G18" s="430">
        <v>3</v>
      </c>
      <c r="H18" s="354">
        <f t="shared" si="1"/>
        <v>90</v>
      </c>
      <c r="I18" s="354">
        <v>4</v>
      </c>
      <c r="J18" s="354" t="s">
        <v>135</v>
      </c>
      <c r="K18" s="354"/>
      <c r="L18" s="354"/>
      <c r="M18" s="354">
        <f t="shared" si="2"/>
        <v>86</v>
      </c>
      <c r="N18" s="371"/>
      <c r="O18" s="371"/>
      <c r="P18" s="380"/>
      <c r="Q18" s="427"/>
      <c r="R18" s="716" t="s">
        <v>135</v>
      </c>
      <c r="S18" s="716"/>
      <c r="T18" s="344"/>
      <c r="U18" s="344"/>
      <c r="V18" s="345">
        <f t="shared" si="0"/>
      </c>
      <c r="W18" s="345" t="str">
        <f t="shared" si="0"/>
        <v>так</v>
      </c>
    </row>
    <row r="19" spans="1:23" s="30" customFormat="1" ht="18.75">
      <c r="A19" s="433"/>
      <c r="B19" s="433" t="s">
        <v>199</v>
      </c>
      <c r="C19" s="433">
        <v>3</v>
      </c>
      <c r="D19" s="433">
        <v>6</v>
      </c>
      <c r="E19" s="433">
        <v>1</v>
      </c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342"/>
      <c r="U19" s="342"/>
      <c r="V19" s="342"/>
      <c r="W19" s="342"/>
    </row>
  </sheetData>
  <sheetProtection/>
  <mergeCells count="36">
    <mergeCell ref="R18:S18"/>
    <mergeCell ref="R17:S17"/>
    <mergeCell ref="R13:S13"/>
    <mergeCell ref="R14:S14"/>
    <mergeCell ref="R15:S15"/>
    <mergeCell ref="R16:S16"/>
    <mergeCell ref="L4:L7"/>
    <mergeCell ref="R10:S10"/>
    <mergeCell ref="R11:S11"/>
    <mergeCell ref="R12:S12"/>
    <mergeCell ref="R8:S8"/>
    <mergeCell ref="R9:S9"/>
    <mergeCell ref="N4:P4"/>
    <mergeCell ref="Q4:S4"/>
    <mergeCell ref="R5:S5"/>
    <mergeCell ref="R7:S7"/>
    <mergeCell ref="Q2:T3"/>
    <mergeCell ref="H3:H7"/>
    <mergeCell ref="I3:L3"/>
    <mergeCell ref="C4:C7"/>
    <mergeCell ref="D4:D7"/>
    <mergeCell ref="E4:E7"/>
    <mergeCell ref="F4:F7"/>
    <mergeCell ref="I4:I7"/>
    <mergeCell ref="J4:J7"/>
    <mergeCell ref="K4:K7"/>
    <mergeCell ref="U2:U7"/>
    <mergeCell ref="A1:S1"/>
    <mergeCell ref="A2:A7"/>
    <mergeCell ref="B2:B7"/>
    <mergeCell ref="C2:D3"/>
    <mergeCell ref="E2:F3"/>
    <mergeCell ref="G2:G7"/>
    <mergeCell ref="H2:L2"/>
    <mergeCell ref="M2:M7"/>
    <mergeCell ref="N2:P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51</v>
      </c>
      <c r="C2" s="10" t="s">
        <v>51</v>
      </c>
      <c r="D2" s="2"/>
      <c r="E2" s="2"/>
      <c r="F2" s="2"/>
      <c r="G2" s="2"/>
      <c r="H2" s="2"/>
      <c r="I2" s="2"/>
      <c r="J2" s="1"/>
      <c r="K2" s="10" t="s">
        <v>51</v>
      </c>
      <c r="L2" s="11"/>
      <c r="M2" s="11"/>
      <c r="N2" s="11"/>
      <c r="O2" s="11"/>
      <c r="P2" s="11"/>
    </row>
    <row r="3" spans="2:16" ht="15.75">
      <c r="B3" s="2" t="s">
        <v>52</v>
      </c>
      <c r="C3" s="2" t="s">
        <v>53</v>
      </c>
      <c r="D3" s="2"/>
      <c r="E3" s="2"/>
      <c r="F3" s="2"/>
      <c r="G3" s="2"/>
      <c r="H3" s="2"/>
      <c r="I3" s="2"/>
      <c r="K3" s="11" t="s">
        <v>54</v>
      </c>
      <c r="L3" s="11"/>
      <c r="M3" s="11"/>
      <c r="N3" s="11"/>
      <c r="O3" s="11"/>
      <c r="P3" s="11"/>
    </row>
    <row r="4" spans="2:16" ht="94.5">
      <c r="B4" s="12" t="s">
        <v>55</v>
      </c>
      <c r="C4" s="723" t="s">
        <v>55</v>
      </c>
      <c r="D4" s="723"/>
      <c r="E4" s="723"/>
      <c r="F4" s="723"/>
      <c r="G4" s="723"/>
      <c r="H4" s="723"/>
      <c r="I4" s="723"/>
      <c r="K4" s="724" t="s">
        <v>56</v>
      </c>
      <c r="L4" s="724"/>
      <c r="M4" s="724"/>
      <c r="N4" s="724"/>
      <c r="O4" s="724"/>
      <c r="P4" s="724"/>
    </row>
    <row r="5" spans="11:16" ht="15.75">
      <c r="K5" s="2" t="s">
        <v>55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619" t="s">
        <v>140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684" t="s">
        <v>13</v>
      </c>
      <c r="B2" s="631" t="s">
        <v>10</v>
      </c>
      <c r="C2" s="636" t="s">
        <v>93</v>
      </c>
      <c r="D2" s="687"/>
      <c r="E2" s="636" t="s">
        <v>81</v>
      </c>
      <c r="F2" s="636"/>
      <c r="G2" s="645" t="s">
        <v>20</v>
      </c>
      <c r="H2" s="635" t="s">
        <v>2</v>
      </c>
      <c r="I2" s="636"/>
      <c r="J2" s="636"/>
      <c r="K2" s="636"/>
      <c r="L2" s="636"/>
      <c r="M2" s="623" t="s">
        <v>60</v>
      </c>
      <c r="N2" s="636" t="s">
        <v>59</v>
      </c>
      <c r="O2" s="636"/>
      <c r="P2" s="650"/>
      <c r="Q2" s="628" t="s">
        <v>145</v>
      </c>
      <c r="R2" s="629"/>
      <c r="S2" s="629"/>
      <c r="T2" s="630"/>
      <c r="U2" s="31"/>
      <c r="V2" s="31"/>
      <c r="W2" s="31"/>
      <c r="X2" s="31"/>
      <c r="Y2" s="31"/>
      <c r="Z2" s="29"/>
    </row>
    <row r="3" spans="1:25" s="30" customFormat="1" ht="17.25" customHeight="1">
      <c r="A3" s="685"/>
      <c r="B3" s="626"/>
      <c r="C3" s="494"/>
      <c r="D3" s="494"/>
      <c r="E3" s="639"/>
      <c r="F3" s="639"/>
      <c r="G3" s="646"/>
      <c r="H3" s="624" t="s">
        <v>3</v>
      </c>
      <c r="I3" s="626" t="s">
        <v>4</v>
      </c>
      <c r="J3" s="626"/>
      <c r="K3" s="626"/>
      <c r="L3" s="626"/>
      <c r="M3" s="603"/>
      <c r="N3" s="639"/>
      <c r="O3" s="639"/>
      <c r="P3" s="651"/>
      <c r="Q3" s="673"/>
      <c r="R3" s="674"/>
      <c r="S3" s="674"/>
      <c r="T3" s="675"/>
      <c r="U3" s="31"/>
      <c r="V3" s="31"/>
      <c r="W3" s="31"/>
      <c r="X3" s="31"/>
      <c r="Y3" s="31"/>
    </row>
    <row r="4" spans="1:20" s="30" customFormat="1" ht="19.5" customHeight="1">
      <c r="A4" s="685"/>
      <c r="B4" s="626"/>
      <c r="C4" s="603" t="s">
        <v>5</v>
      </c>
      <c r="D4" s="603" t="s">
        <v>6</v>
      </c>
      <c r="E4" s="640" t="s">
        <v>82</v>
      </c>
      <c r="F4" s="640" t="s">
        <v>83</v>
      </c>
      <c r="G4" s="646"/>
      <c r="H4" s="624"/>
      <c r="I4" s="603" t="s">
        <v>1</v>
      </c>
      <c r="J4" s="603" t="s">
        <v>7</v>
      </c>
      <c r="K4" s="603" t="s">
        <v>8</v>
      </c>
      <c r="L4" s="603" t="s">
        <v>9</v>
      </c>
      <c r="M4" s="603"/>
      <c r="N4" s="626" t="s">
        <v>67</v>
      </c>
      <c r="O4" s="626"/>
      <c r="P4" s="627"/>
      <c r="Q4" s="620" t="s">
        <v>67</v>
      </c>
      <c r="R4" s="621"/>
      <c r="S4" s="622"/>
      <c r="T4" s="204" t="s">
        <v>146</v>
      </c>
    </row>
    <row r="5" spans="1:20" s="30" customFormat="1" ht="19.5" customHeight="1">
      <c r="A5" s="685"/>
      <c r="B5" s="626"/>
      <c r="C5" s="603"/>
      <c r="D5" s="603"/>
      <c r="E5" s="640"/>
      <c r="F5" s="640"/>
      <c r="G5" s="646"/>
      <c r="H5" s="624"/>
      <c r="I5" s="603"/>
      <c r="J5" s="603"/>
      <c r="K5" s="603"/>
      <c r="L5" s="603"/>
      <c r="M5" s="603"/>
      <c r="N5" s="49">
        <v>1</v>
      </c>
      <c r="O5" s="49">
        <v>2</v>
      </c>
      <c r="P5" s="50">
        <v>3</v>
      </c>
      <c r="Q5" s="51">
        <v>1</v>
      </c>
      <c r="R5" s="605">
        <v>2</v>
      </c>
      <c r="S5" s="606"/>
      <c r="T5" s="49"/>
    </row>
    <row r="6" spans="1:20" s="30" customFormat="1" ht="8.25" customHeight="1" hidden="1">
      <c r="A6" s="685"/>
      <c r="B6" s="626"/>
      <c r="C6" s="603"/>
      <c r="D6" s="603"/>
      <c r="E6" s="640"/>
      <c r="F6" s="640"/>
      <c r="G6" s="646"/>
      <c r="H6" s="624"/>
      <c r="I6" s="603"/>
      <c r="J6" s="603"/>
      <c r="K6" s="603"/>
      <c r="L6" s="603"/>
      <c r="M6" s="603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686"/>
      <c r="B7" s="632"/>
      <c r="C7" s="604"/>
      <c r="D7" s="604"/>
      <c r="E7" s="641"/>
      <c r="F7" s="641"/>
      <c r="G7" s="647"/>
      <c r="H7" s="625"/>
      <c r="I7" s="604"/>
      <c r="J7" s="604"/>
      <c r="K7" s="604"/>
      <c r="L7" s="604"/>
      <c r="M7" s="604"/>
      <c r="N7" s="103">
        <v>18</v>
      </c>
      <c r="O7" s="103">
        <v>11</v>
      </c>
      <c r="P7" s="104">
        <v>11</v>
      </c>
      <c r="Q7" s="105"/>
      <c r="R7" s="607"/>
      <c r="S7" s="608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09">
        <v>28</v>
      </c>
      <c r="S8" s="610"/>
      <c r="T8" s="102">
        <v>29</v>
      </c>
    </row>
    <row r="9" spans="1:34" s="32" customFormat="1" ht="19.5" customHeight="1" thickBot="1">
      <c r="A9" s="676" t="s">
        <v>119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8"/>
      <c r="AA9" s="291"/>
      <c r="AB9" s="291"/>
      <c r="AC9" s="291"/>
      <c r="AD9" s="291"/>
      <c r="AE9" s="291"/>
      <c r="AF9" s="291"/>
      <c r="AG9" s="291"/>
      <c r="AH9" s="291"/>
    </row>
    <row r="10" spans="1:34" s="30" customFormat="1" ht="19.5" customHeight="1" thickBot="1">
      <c r="A10" s="648" t="s">
        <v>123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49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124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613"/>
      <c r="S11" s="614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125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135</v>
      </c>
      <c r="M12" s="193">
        <f>H12-I12</f>
        <v>71</v>
      </c>
      <c r="N12" s="37"/>
      <c r="O12" s="37"/>
      <c r="P12" s="65"/>
      <c r="Q12" s="73" t="s">
        <v>135</v>
      </c>
      <c r="R12" s="563"/>
      <c r="S12" s="564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126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135</v>
      </c>
      <c r="M13" s="193">
        <f>H13-I13</f>
        <v>116</v>
      </c>
      <c r="N13" s="37"/>
      <c r="O13" s="37"/>
      <c r="P13" s="65"/>
      <c r="Q13" s="73"/>
      <c r="R13" s="563" t="s">
        <v>135</v>
      </c>
      <c r="S13" s="564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303"/>
      <c r="R14" s="615"/>
      <c r="S14" s="616"/>
      <c r="T14" s="304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730" t="s">
        <v>127</v>
      </c>
      <c r="B15" s="731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305" t="s">
        <v>135</v>
      </c>
      <c r="R15" s="577" t="s">
        <v>135</v>
      </c>
      <c r="S15" s="578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642" t="s">
        <v>139</v>
      </c>
      <c r="B16" s="643"/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4"/>
    </row>
    <row r="17" spans="1:20" s="30" customFormat="1" ht="31.5" customHeight="1">
      <c r="A17" s="139" t="s">
        <v>84</v>
      </c>
      <c r="B17" s="168" t="s">
        <v>85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611"/>
      <c r="S17" s="612"/>
      <c r="T17" s="239"/>
    </row>
    <row r="18" spans="1:20" s="30" customFormat="1" ht="19.5" customHeight="1">
      <c r="A18" s="121" t="s">
        <v>86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135</v>
      </c>
      <c r="K18" s="43"/>
      <c r="L18" s="43"/>
      <c r="M18" s="195">
        <f>H18-I18</f>
        <v>26</v>
      </c>
      <c r="N18" s="47"/>
      <c r="O18" s="47"/>
      <c r="P18" s="81"/>
      <c r="Q18" s="124"/>
      <c r="R18" s="599" t="s">
        <v>135</v>
      </c>
      <c r="S18" s="600"/>
      <c r="T18" s="240"/>
    </row>
    <row r="19" spans="1:20" s="30" customFormat="1" ht="19.5" customHeight="1">
      <c r="A19" s="121" t="s">
        <v>87</v>
      </c>
      <c r="B19" s="41" t="s">
        <v>88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135</v>
      </c>
      <c r="K19" s="43"/>
      <c r="L19" s="43"/>
      <c r="M19" s="195">
        <f>H19-I19</f>
        <v>56</v>
      </c>
      <c r="N19" s="47"/>
      <c r="O19" s="47"/>
      <c r="P19" s="81"/>
      <c r="Q19" s="135"/>
      <c r="R19" s="599" t="s">
        <v>135</v>
      </c>
      <c r="S19" s="600"/>
      <c r="T19" s="240"/>
    </row>
    <row r="20" spans="1:20" s="30" customFormat="1" ht="19.5" customHeight="1">
      <c r="A20" s="121" t="s">
        <v>91</v>
      </c>
      <c r="B20" s="56" t="s">
        <v>49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135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135</v>
      </c>
      <c r="R20" s="589"/>
      <c r="S20" s="590"/>
      <c r="T20" s="240"/>
    </row>
    <row r="21" spans="1:20" s="30" customFormat="1" ht="19.5" customHeight="1">
      <c r="A21" s="190" t="s">
        <v>92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135</v>
      </c>
      <c r="K21" s="107"/>
      <c r="L21" s="107" t="s">
        <v>135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585" t="s">
        <v>158</v>
      </c>
      <c r="S21" s="586"/>
      <c r="T21" s="240"/>
    </row>
    <row r="22" spans="1:20" s="30" customFormat="1" ht="19.5" customHeight="1">
      <c r="A22" s="190" t="s">
        <v>132</v>
      </c>
      <c r="B22" s="62" t="s">
        <v>107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135</v>
      </c>
      <c r="K22" s="37"/>
      <c r="L22" s="37"/>
      <c r="M22" s="37">
        <f>M23+M24</f>
        <v>86</v>
      </c>
      <c r="N22" s="58"/>
      <c r="O22" s="63"/>
      <c r="P22" s="64"/>
      <c r="Q22" s="45"/>
      <c r="R22" s="597"/>
      <c r="S22" s="598"/>
      <c r="T22" s="240"/>
    </row>
    <row r="23" spans="1:20" s="30" customFormat="1" ht="19.5" customHeight="1">
      <c r="A23" s="190" t="s">
        <v>133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135</v>
      </c>
      <c r="K23" s="196"/>
      <c r="L23" s="197"/>
      <c r="M23" s="195">
        <f>H23-I23</f>
        <v>41</v>
      </c>
      <c r="N23" s="58"/>
      <c r="O23" s="63"/>
      <c r="P23" s="64"/>
      <c r="Q23" s="45" t="s">
        <v>135</v>
      </c>
      <c r="R23" s="597"/>
      <c r="S23" s="598"/>
      <c r="T23" s="240"/>
    </row>
    <row r="24" spans="1:20" s="30" customFormat="1" ht="19.5" customHeight="1" thickBot="1">
      <c r="A24" s="190" t="s">
        <v>134</v>
      </c>
      <c r="B24" s="62" t="s">
        <v>57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597"/>
      <c r="S24" s="598"/>
      <c r="T24" s="241"/>
    </row>
    <row r="25" spans="1:20" s="30" customFormat="1" ht="19.5" customHeight="1" thickBot="1">
      <c r="A25" s="735" t="s">
        <v>143</v>
      </c>
      <c r="B25" s="736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92" t="s">
        <v>158</v>
      </c>
      <c r="R25" s="737" t="s">
        <v>160</v>
      </c>
      <c r="S25" s="738"/>
      <c r="T25" s="242"/>
    </row>
    <row r="26" spans="1:20" s="30" customFormat="1" ht="19.5" customHeight="1" thickBot="1">
      <c r="A26" s="679" t="s">
        <v>89</v>
      </c>
      <c r="B26" s="680"/>
      <c r="C26" s="680"/>
      <c r="D26" s="680"/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739"/>
      <c r="R26" s="739"/>
      <c r="S26" s="739"/>
      <c r="T26" s="681"/>
    </row>
    <row r="27" spans="1:20" s="30" customFormat="1" ht="30" customHeight="1">
      <c r="A27" s="127" t="s">
        <v>101</v>
      </c>
      <c r="B27" s="170" t="s">
        <v>50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135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135</v>
      </c>
      <c r="R27" s="593"/>
      <c r="S27" s="594"/>
      <c r="T27" s="239"/>
    </row>
    <row r="28" spans="1:20" s="30" customFormat="1" ht="19.5" customHeight="1">
      <c r="A28" s="127" t="s">
        <v>102</v>
      </c>
      <c r="B28" s="56" t="s">
        <v>65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135</v>
      </c>
      <c r="K28" s="43"/>
      <c r="L28" s="43" t="s">
        <v>164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595" t="s">
        <v>137</v>
      </c>
      <c r="S28" s="596"/>
      <c r="T28" s="240"/>
    </row>
    <row r="29" spans="1:20" s="30" customFormat="1" ht="19.5" customHeight="1">
      <c r="A29" s="127" t="s">
        <v>103</v>
      </c>
      <c r="B29" s="130" t="s">
        <v>66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135</v>
      </c>
      <c r="K29" s="43"/>
      <c r="L29" s="43" t="s">
        <v>164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595" t="s">
        <v>137</v>
      </c>
      <c r="S29" s="596"/>
      <c r="T29" s="240"/>
    </row>
    <row r="30" spans="1:20" s="32" customFormat="1" ht="19.5" customHeight="1">
      <c r="A30" s="127" t="s">
        <v>104</v>
      </c>
      <c r="B30" s="62" t="s">
        <v>141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135</v>
      </c>
      <c r="K30" s="43"/>
      <c r="L30" s="43" t="s">
        <v>164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138</v>
      </c>
      <c r="R30" s="597"/>
      <c r="S30" s="598"/>
      <c r="T30" s="243"/>
    </row>
    <row r="31" spans="1:20" s="32" customFormat="1" ht="34.5" customHeight="1">
      <c r="A31" s="127" t="s">
        <v>144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135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585" t="s">
        <v>135</v>
      </c>
      <c r="S31" s="586"/>
      <c r="T31" s="243"/>
    </row>
    <row r="32" spans="1:20" s="32" customFormat="1" ht="19.5" customHeight="1">
      <c r="A32" s="127" t="s">
        <v>105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135</v>
      </c>
      <c r="K32" s="43"/>
      <c r="L32" s="43" t="s">
        <v>164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585" t="s">
        <v>138</v>
      </c>
      <c r="S32" s="586"/>
      <c r="T32" s="243"/>
    </row>
    <row r="33" spans="1:20" s="32" customFormat="1" ht="19.5" customHeight="1">
      <c r="A33" s="127" t="s">
        <v>106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135</v>
      </c>
      <c r="K33" s="43"/>
      <c r="L33" s="43" t="s">
        <v>164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587" t="s">
        <v>138</v>
      </c>
      <c r="S33" s="588"/>
      <c r="T33" s="243"/>
    </row>
    <row r="34" spans="1:20" s="32" customFormat="1" ht="19.5" customHeight="1">
      <c r="A34" s="127" t="s">
        <v>130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135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597" t="s">
        <v>135</v>
      </c>
      <c r="S34" s="598"/>
      <c r="T34" s="243"/>
    </row>
    <row r="35" spans="1:20" s="32" customFormat="1" ht="19.5" customHeight="1">
      <c r="A35" s="127" t="s">
        <v>131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589"/>
      <c r="S35" s="590"/>
      <c r="T35" s="243"/>
    </row>
    <row r="36" spans="1:20" s="32" customFormat="1" ht="19.5" customHeight="1">
      <c r="A36" s="127" t="s">
        <v>166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158</v>
      </c>
      <c r="K36" s="57"/>
      <c r="L36" s="57" t="s">
        <v>164</v>
      </c>
      <c r="M36" s="57">
        <f>H36-I36</f>
        <v>123</v>
      </c>
      <c r="N36" s="58">
        <f>G36/N7</f>
        <v>0.25</v>
      </c>
      <c r="O36" s="58"/>
      <c r="P36" s="59"/>
      <c r="Q36" s="140" t="s">
        <v>136</v>
      </c>
      <c r="R36" s="589"/>
      <c r="S36" s="590"/>
      <c r="T36" s="243"/>
    </row>
    <row r="37" spans="1:20" s="32" customFormat="1" ht="19.5" customHeight="1" thickBot="1">
      <c r="A37" s="127" t="s">
        <v>167</v>
      </c>
      <c r="B37" s="62" t="s">
        <v>129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135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591" t="s">
        <v>158</v>
      </c>
      <c r="S37" s="592"/>
      <c r="T37" s="244"/>
    </row>
    <row r="38" spans="1:20" s="30" customFormat="1" ht="19.5" customHeight="1" thickBot="1">
      <c r="A38" s="682" t="s">
        <v>63</v>
      </c>
      <c r="B38" s="691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93" t="s">
        <v>159</v>
      </c>
      <c r="R38" s="579" t="s">
        <v>173</v>
      </c>
      <c r="S38" s="580"/>
      <c r="T38" s="245"/>
    </row>
    <row r="39" spans="1:20" s="30" customFormat="1" ht="19.5" customHeight="1" thickBot="1">
      <c r="A39" s="733" t="s">
        <v>115</v>
      </c>
      <c r="B39" s="734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94" t="s">
        <v>165</v>
      </c>
      <c r="R39" s="581" t="s">
        <v>174</v>
      </c>
      <c r="S39" s="582"/>
      <c r="T39" s="245"/>
    </row>
    <row r="40" spans="1:20" s="30" customFormat="1" ht="19.5" customHeight="1" thickBot="1">
      <c r="A40" s="648" t="s">
        <v>90</v>
      </c>
      <c r="B40" s="668"/>
      <c r="C40" s="668"/>
      <c r="D40" s="668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49"/>
    </row>
    <row r="41" spans="1:20" s="30" customFormat="1" ht="19.5" customHeight="1">
      <c r="A41" s="129" t="s">
        <v>108</v>
      </c>
      <c r="B41" s="210" t="s">
        <v>142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135</v>
      </c>
      <c r="M41" s="113">
        <f>H41-I41</f>
        <v>86</v>
      </c>
      <c r="N41" s="149"/>
      <c r="O41" s="149"/>
      <c r="P41" s="150"/>
      <c r="Q41" s="229" t="s">
        <v>135</v>
      </c>
      <c r="R41" s="583"/>
      <c r="S41" s="584"/>
      <c r="T41" s="239"/>
    </row>
    <row r="42" spans="1:20" s="32" customFormat="1" ht="19.5" customHeight="1">
      <c r="A42" s="142" t="s">
        <v>109</v>
      </c>
      <c r="B42" s="56" t="s">
        <v>98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135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135</v>
      </c>
      <c r="R42" s="585"/>
      <c r="S42" s="586"/>
      <c r="T42" s="243"/>
    </row>
    <row r="43" spans="1:20" s="32" customFormat="1" ht="21" customHeight="1">
      <c r="A43" s="142" t="s">
        <v>110</v>
      </c>
      <c r="B43" s="56" t="s">
        <v>100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135</v>
      </c>
      <c r="K43" s="113"/>
      <c r="L43" s="113"/>
      <c r="M43" s="113">
        <f>H43-I43</f>
        <v>86</v>
      </c>
      <c r="N43" s="58"/>
      <c r="O43" s="58"/>
      <c r="P43" s="64"/>
      <c r="Q43" s="191"/>
      <c r="R43" s="585" t="s">
        <v>135</v>
      </c>
      <c r="S43" s="586"/>
      <c r="T43" s="243"/>
    </row>
    <row r="44" spans="1:20" s="32" customFormat="1" ht="21.75" customHeight="1" thickBot="1">
      <c r="A44" s="143" t="s">
        <v>111</v>
      </c>
      <c r="B44" s="246" t="s">
        <v>99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135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567" t="s">
        <v>135</v>
      </c>
      <c r="S44" s="568"/>
      <c r="T44" s="244"/>
    </row>
    <row r="45" spans="1:20" s="30" customFormat="1" ht="19.5" customHeight="1" thickBot="1">
      <c r="A45" s="733" t="s">
        <v>116</v>
      </c>
      <c r="B45" s="734"/>
      <c r="C45" s="214"/>
      <c r="D45" s="214"/>
      <c r="E45" s="214"/>
      <c r="F45" s="214"/>
      <c r="G45" s="215">
        <f>SUM(G41:G44)</f>
        <v>12</v>
      </c>
      <c r="H45" s="300">
        <f>SUM(H42:H44)</f>
        <v>270</v>
      </c>
      <c r="I45" s="301">
        <f>SUM(I41:I44)</f>
        <v>16</v>
      </c>
      <c r="J45" s="301">
        <v>12</v>
      </c>
      <c r="K45" s="301"/>
      <c r="L45" s="301">
        <v>4</v>
      </c>
      <c r="M45" s="302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95" t="s">
        <v>158</v>
      </c>
      <c r="R45" s="569" t="s">
        <v>158</v>
      </c>
      <c r="S45" s="570"/>
      <c r="T45" s="238"/>
    </row>
    <row r="46" spans="1:20" s="30" customFormat="1" ht="19.5" customHeight="1" thickBot="1">
      <c r="A46" s="633" t="s">
        <v>176</v>
      </c>
      <c r="B46" s="634"/>
      <c r="C46" s="634"/>
      <c r="D46" s="634"/>
      <c r="E46" s="634"/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4"/>
      <c r="R46" s="634"/>
      <c r="S46" s="634"/>
      <c r="T46" s="582"/>
    </row>
    <row r="47" spans="1:20" s="30" customFormat="1" ht="19.5" customHeight="1">
      <c r="A47" s="129" t="s">
        <v>117</v>
      </c>
      <c r="B47" s="157" t="s">
        <v>61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571"/>
      <c r="S47" s="572"/>
      <c r="T47" s="242"/>
    </row>
    <row r="48" spans="1:20" s="30" customFormat="1" ht="19.5" customHeight="1" thickBot="1">
      <c r="A48" s="143" t="s">
        <v>128</v>
      </c>
      <c r="B48" s="177" t="s">
        <v>68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9"/>
      <c r="R48" s="573"/>
      <c r="S48" s="574"/>
      <c r="T48" s="248"/>
    </row>
    <row r="49" spans="1:20" s="30" customFormat="1" ht="19.5" customHeight="1" thickBot="1">
      <c r="A49" s="730" t="s">
        <v>112</v>
      </c>
      <c r="B49" s="731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575"/>
      <c r="S49" s="576"/>
      <c r="T49" s="245"/>
    </row>
    <row r="50" spans="1:20" s="33" customFormat="1" ht="19.5" customHeight="1" thickBot="1">
      <c r="A50" s="648" t="s">
        <v>177</v>
      </c>
      <c r="B50" s="668"/>
      <c r="C50" s="668"/>
      <c r="D50" s="668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49"/>
    </row>
    <row r="51" spans="1:20" s="30" customFormat="1" ht="19.5" customHeight="1" thickBot="1">
      <c r="A51" s="129" t="s">
        <v>118</v>
      </c>
      <c r="B51" s="157" t="s">
        <v>58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660" t="s">
        <v>114</v>
      </c>
      <c r="J51" s="660"/>
      <c r="K51" s="660"/>
      <c r="L51" s="660"/>
      <c r="M51" s="660"/>
      <c r="N51" s="149"/>
      <c r="O51" s="149"/>
      <c r="P51" s="150"/>
      <c r="Q51" s="234"/>
      <c r="R51" s="575"/>
      <c r="S51" s="576"/>
      <c r="T51" s="245"/>
    </row>
    <row r="52" spans="1:20" s="30" customFormat="1" ht="19.5" customHeight="1" thickBot="1">
      <c r="A52" s="637" t="s">
        <v>113</v>
      </c>
      <c r="B52" s="732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669"/>
      <c r="S52" s="670"/>
      <c r="T52" s="238"/>
    </row>
    <row r="53" spans="1:20" s="30" customFormat="1" ht="19.5" customHeight="1" thickBot="1">
      <c r="A53" s="654" t="s">
        <v>64</v>
      </c>
      <c r="B53" s="725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161</v>
      </c>
      <c r="R53" s="726" t="s">
        <v>175</v>
      </c>
      <c r="S53" s="727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661" t="s">
        <v>149</v>
      </c>
      <c r="I54" s="662"/>
      <c r="J54" s="662"/>
      <c r="K54" s="662"/>
      <c r="L54" s="662"/>
      <c r="M54" s="662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728">
        <v>76</v>
      </c>
      <c r="S54" s="729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666" t="s">
        <v>11</v>
      </c>
      <c r="I55" s="667"/>
      <c r="J55" s="667"/>
      <c r="K55" s="667"/>
      <c r="L55" s="667"/>
      <c r="M55" s="667"/>
      <c r="N55" s="37">
        <v>2</v>
      </c>
      <c r="O55" s="37">
        <v>2</v>
      </c>
      <c r="P55" s="65">
        <v>2</v>
      </c>
      <c r="Q55" s="73">
        <v>2</v>
      </c>
      <c r="R55" s="563">
        <v>4</v>
      </c>
      <c r="S55" s="564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666" t="s">
        <v>15</v>
      </c>
      <c r="I56" s="667"/>
      <c r="J56" s="667"/>
      <c r="K56" s="667"/>
      <c r="L56" s="667"/>
      <c r="M56" s="667"/>
      <c r="N56" s="37">
        <v>9</v>
      </c>
      <c r="O56" s="37">
        <v>3</v>
      </c>
      <c r="P56" s="65">
        <v>4</v>
      </c>
      <c r="Q56" s="73">
        <v>7</v>
      </c>
      <c r="R56" s="563">
        <v>10</v>
      </c>
      <c r="S56" s="564"/>
      <c r="T56" s="297" t="s">
        <v>163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658" t="s">
        <v>12</v>
      </c>
      <c r="I57" s="659"/>
      <c r="J57" s="659"/>
      <c r="K57" s="659"/>
      <c r="L57" s="659"/>
      <c r="M57" s="659"/>
      <c r="N57" s="75"/>
      <c r="O57" s="75"/>
      <c r="P57" s="76">
        <v>1</v>
      </c>
      <c r="Q57" s="228"/>
      <c r="R57" s="565">
        <v>1</v>
      </c>
      <c r="S57" s="566"/>
      <c r="T57" s="298" t="s">
        <v>162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656" t="s">
        <v>147</v>
      </c>
      <c r="I58" s="657"/>
      <c r="J58" s="657"/>
      <c r="K58" s="657"/>
      <c r="L58" s="657"/>
      <c r="M58" s="657"/>
      <c r="N58" s="96">
        <v>1</v>
      </c>
      <c r="O58" s="97">
        <v>3</v>
      </c>
      <c r="P58" s="97">
        <v>4</v>
      </c>
      <c r="Q58" s="628" t="s">
        <v>148</v>
      </c>
      <c r="R58" s="629"/>
      <c r="S58" s="630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617">
        <v>60</v>
      </c>
      <c r="R59" s="618"/>
      <c r="S59" s="618"/>
      <c r="T59" s="296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96</v>
      </c>
      <c r="C61" s="98"/>
      <c r="D61" s="663"/>
      <c r="E61" s="663"/>
      <c r="F61" s="664"/>
      <c r="G61" s="664"/>
      <c r="H61" s="98"/>
      <c r="I61" s="652" t="s">
        <v>97</v>
      </c>
      <c r="J61" s="653"/>
      <c r="K61" s="653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94</v>
      </c>
      <c r="C63" s="98"/>
      <c r="D63" s="663"/>
      <c r="E63" s="663"/>
      <c r="F63" s="664"/>
      <c r="G63" s="664"/>
      <c r="H63" s="98"/>
      <c r="I63" s="652" t="s">
        <v>95</v>
      </c>
      <c r="J63" s="665"/>
      <c r="K63" s="665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  <mergeCell ref="E4:E7"/>
    <mergeCell ref="F4:F7"/>
    <mergeCell ref="I4:I7"/>
    <mergeCell ref="J4:J7"/>
    <mergeCell ref="K4:K7"/>
    <mergeCell ref="L4:L7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A10:T10"/>
    <mergeCell ref="R11:S11"/>
    <mergeCell ref="R12:S12"/>
    <mergeCell ref="R13:S13"/>
    <mergeCell ref="R14:S14"/>
    <mergeCell ref="A15:B15"/>
    <mergeCell ref="R15:S15"/>
    <mergeCell ref="A16:T16"/>
    <mergeCell ref="R17:S17"/>
    <mergeCell ref="R18:S18"/>
    <mergeCell ref="R19:S19"/>
    <mergeCell ref="R20:S20"/>
    <mergeCell ref="R21:S21"/>
    <mergeCell ref="R22:S22"/>
    <mergeCell ref="R23:S23"/>
    <mergeCell ref="R24:S24"/>
    <mergeCell ref="A25:B25"/>
    <mergeCell ref="R25:S25"/>
    <mergeCell ref="A26:T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A38:B38"/>
    <mergeCell ref="R38:S38"/>
    <mergeCell ref="A39:B39"/>
    <mergeCell ref="R39:S39"/>
    <mergeCell ref="A40:T40"/>
    <mergeCell ref="R41:S41"/>
    <mergeCell ref="R42:S42"/>
    <mergeCell ref="R43:S43"/>
    <mergeCell ref="R44:S44"/>
    <mergeCell ref="A45:B45"/>
    <mergeCell ref="R45:S45"/>
    <mergeCell ref="A46:T46"/>
    <mergeCell ref="R47:S47"/>
    <mergeCell ref="R48:S48"/>
    <mergeCell ref="A49:B49"/>
    <mergeCell ref="R49:S49"/>
    <mergeCell ref="A50:T50"/>
    <mergeCell ref="I51:M51"/>
    <mergeCell ref="R51:S51"/>
    <mergeCell ref="A52:B52"/>
    <mergeCell ref="R52:S52"/>
    <mergeCell ref="Q58:S58"/>
    <mergeCell ref="A53:B53"/>
    <mergeCell ref="R53:S53"/>
    <mergeCell ref="H54:M54"/>
    <mergeCell ref="R54:S54"/>
    <mergeCell ref="H55:M55"/>
    <mergeCell ref="R55:S55"/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2018-06-15T05:07:19Z</cp:lastPrinted>
  <dcterms:created xsi:type="dcterms:W3CDTF">2003-06-23T04:55:14Z</dcterms:created>
  <dcterms:modified xsi:type="dcterms:W3CDTF">2018-07-02T09:30:21Z</dcterms:modified>
  <cp:category/>
  <cp:version/>
  <cp:contentType/>
  <cp:contentStatus/>
</cp:coreProperties>
</file>